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mainesystem-my.sharepoint.com/personal/jenn_dobransky_maine_edu/Documents/SBDC/client resources/CDs/"/>
    </mc:Choice>
  </mc:AlternateContent>
  <xr:revisionPtr revIDLastSave="0" documentId="8_{1E1F2BA5-ADD9-42E0-A3A7-F32414686C1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ource and Use" sheetId="11" r:id="rId1"/>
    <sheet name="First year projections" sheetId="1" r:id="rId2"/>
    <sheet name="3 Year Projection" sheetId="19" r:id="rId3"/>
    <sheet name="Loan 1" sheetId="3" r:id="rId4"/>
    <sheet name="STOP" sheetId="10" r:id="rId5"/>
    <sheet name="Hidden Loan 1" sheetId="18" state="hidden" r:id="rId6"/>
    <sheet name="Depreciation" sheetId="4" r:id="rId7"/>
    <sheet name="Income Statement" sheetId="12" state="hidden" r:id="rId8"/>
    <sheet name="Cash Flow Statement" sheetId="13" state="hidden" r:id="rId9"/>
    <sheet name="Closing Balance Sheet" sheetId="14" state="hidden" r:id="rId10"/>
    <sheet name="Ratios" sheetId="16" state="hidden" r:id="rId11"/>
    <sheet name="Breakeven Analysis" sheetId="17" state="hidden" r:id="rId12"/>
  </sheets>
  <definedNames>
    <definedName name="_xlnm.Print_Area" localSheetId="2">'3 Year Projection'!$A$1:$L$48</definedName>
    <definedName name="_xlnm.Print_Area" localSheetId="1">'First year projections'!$A$3:$R$83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G52" i="1" s="1"/>
  <c r="H52" i="1" s="1"/>
  <c r="F53" i="1"/>
  <c r="G53" i="1" s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5" i="1"/>
  <c r="P36" i="1" s="1"/>
  <c r="O35" i="1"/>
  <c r="O36" i="1" s="1"/>
  <c r="N35" i="1"/>
  <c r="N36" i="1" s="1"/>
  <c r="M35" i="1"/>
  <c r="M36" i="1" s="1"/>
  <c r="L35" i="1"/>
  <c r="L36" i="1" s="1"/>
  <c r="K35" i="1"/>
  <c r="K36" i="1" s="1"/>
  <c r="J35" i="1"/>
  <c r="J36" i="1" s="1"/>
  <c r="I35" i="1"/>
  <c r="I36" i="1" s="1"/>
  <c r="H35" i="1"/>
  <c r="H36" i="1" s="1"/>
  <c r="G35" i="1"/>
  <c r="G36" i="1" s="1"/>
  <c r="F35" i="1"/>
  <c r="F36" i="1" s="1"/>
  <c r="E35" i="1"/>
  <c r="E36" i="1" s="1"/>
  <c r="R33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6" i="1"/>
  <c r="P27" i="1" s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R24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7" i="1"/>
  <c r="P18" i="1" s="1"/>
  <c r="O17" i="1"/>
  <c r="O18" i="1" s="1"/>
  <c r="N17" i="1"/>
  <c r="N18" i="1" s="1"/>
  <c r="M17" i="1"/>
  <c r="M18" i="1" s="1"/>
  <c r="L17" i="1"/>
  <c r="L18" i="1" s="1"/>
  <c r="K17" i="1"/>
  <c r="K18" i="1" s="1"/>
  <c r="J17" i="1"/>
  <c r="J18" i="1" s="1"/>
  <c r="I17" i="1"/>
  <c r="I18" i="1" s="1"/>
  <c r="H17" i="1"/>
  <c r="H18" i="1" s="1"/>
  <c r="G17" i="1"/>
  <c r="G18" i="1" s="1"/>
  <c r="F17" i="1"/>
  <c r="F18" i="1" s="1"/>
  <c r="E17" i="1"/>
  <c r="E18" i="1" s="1"/>
  <c r="R15" i="1"/>
  <c r="P11" i="1"/>
  <c r="O11" i="1"/>
  <c r="N11" i="1"/>
  <c r="M11" i="1"/>
  <c r="L11" i="1"/>
  <c r="K11" i="1"/>
  <c r="J11" i="1"/>
  <c r="I11" i="1"/>
  <c r="H11" i="1"/>
  <c r="G11" i="1"/>
  <c r="F11" i="1"/>
  <c r="E11" i="1"/>
  <c r="F50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F68" i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F64" i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F63" i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F62" i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F61" i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F59" i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F58" i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F57" i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F56" i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F49" i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A1" i="19"/>
  <c r="A25" i="19"/>
  <c r="A26" i="19"/>
  <c r="A27" i="19"/>
  <c r="A28" i="19"/>
  <c r="A29" i="19"/>
  <c r="A30" i="19"/>
  <c r="A3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11" i="19"/>
  <c r="I39" i="1" l="1"/>
  <c r="J39" i="1"/>
  <c r="J30" i="1"/>
  <c r="I30" i="1"/>
  <c r="R20" i="1"/>
  <c r="I21" i="1"/>
  <c r="J21" i="1"/>
  <c r="R11" i="1"/>
  <c r="N39" i="1"/>
  <c r="F51" i="1"/>
  <c r="L30" i="1"/>
  <c r="R29" i="1"/>
  <c r="G39" i="1"/>
  <c r="R19" i="1"/>
  <c r="R28" i="1"/>
  <c r="H39" i="1"/>
  <c r="R17" i="1"/>
  <c r="K21" i="1"/>
  <c r="P30" i="1"/>
  <c r="L21" i="1"/>
  <c r="H30" i="1"/>
  <c r="R38" i="1"/>
  <c r="H21" i="1"/>
  <c r="P21" i="1"/>
  <c r="K30" i="1"/>
  <c r="R36" i="1"/>
  <c r="I52" i="1"/>
  <c r="J52" i="1" s="1"/>
  <c r="K52" i="1" s="1"/>
  <c r="L52" i="1" s="1"/>
  <c r="M52" i="1" s="1"/>
  <c r="N52" i="1" s="1"/>
  <c r="O52" i="1" s="1"/>
  <c r="P52" i="1" s="1"/>
  <c r="H53" i="1"/>
  <c r="I53" i="1" s="1"/>
  <c r="J53" i="1" s="1"/>
  <c r="K53" i="1" s="1"/>
  <c r="L53" i="1" s="1"/>
  <c r="M53" i="1" s="1"/>
  <c r="N53" i="1" s="1"/>
  <c r="O53" i="1" s="1"/>
  <c r="P53" i="1" s="1"/>
  <c r="R37" i="1"/>
  <c r="K39" i="1"/>
  <c r="L39" i="1"/>
  <c r="R35" i="1"/>
  <c r="E39" i="1"/>
  <c r="M39" i="1"/>
  <c r="M30" i="1"/>
  <c r="N30" i="1"/>
  <c r="G30" i="1"/>
  <c r="O30" i="1"/>
  <c r="R26" i="1"/>
  <c r="E30" i="1"/>
  <c r="M21" i="1"/>
  <c r="R18" i="1"/>
  <c r="F21" i="1"/>
  <c r="N21" i="1"/>
  <c r="G21" i="1"/>
  <c r="O21" i="1"/>
  <c r="G50" i="1"/>
  <c r="H50" i="1" s="1"/>
  <c r="I50" i="1" s="1"/>
  <c r="E8" i="1"/>
  <c r="F8" i="1"/>
  <c r="G8" i="1"/>
  <c r="G9" i="1" s="1"/>
  <c r="H8" i="1"/>
  <c r="I8" i="1"/>
  <c r="J8" i="1"/>
  <c r="J9" i="1" s="1"/>
  <c r="K8" i="1"/>
  <c r="L8" i="1"/>
  <c r="L9" i="1" s="1"/>
  <c r="M8" i="1"/>
  <c r="M9" i="1" s="1"/>
  <c r="N8" i="1"/>
  <c r="N9" i="1" s="1"/>
  <c r="O8" i="1"/>
  <c r="P8" i="1"/>
  <c r="P43" i="1" l="1"/>
  <c r="P67" i="1" s="1"/>
  <c r="P9" i="1"/>
  <c r="O43" i="1"/>
  <c r="O67" i="1" s="1"/>
  <c r="O9" i="1"/>
  <c r="K43" i="1"/>
  <c r="K67" i="1" s="1"/>
  <c r="K9" i="1"/>
  <c r="I43" i="1"/>
  <c r="I67" i="1" s="1"/>
  <c r="I9" i="1"/>
  <c r="H43" i="1"/>
  <c r="H67" i="1" s="1"/>
  <c r="H9" i="1"/>
  <c r="F43" i="1"/>
  <c r="F67" i="1" s="1"/>
  <c r="F9" i="1"/>
  <c r="E43" i="1"/>
  <c r="E67" i="1" s="1"/>
  <c r="E9" i="1"/>
  <c r="R21" i="1"/>
  <c r="P39" i="1"/>
  <c r="N43" i="1"/>
  <c r="N67" i="1" s="1"/>
  <c r="R52" i="1"/>
  <c r="E21" i="1"/>
  <c r="J43" i="1"/>
  <c r="J67" i="1" s="1"/>
  <c r="O39" i="1"/>
  <c r="R39" i="1"/>
  <c r="L43" i="1"/>
  <c r="L67" i="1" s="1"/>
  <c r="R27" i="1"/>
  <c r="R30" i="1" s="1"/>
  <c r="M43" i="1"/>
  <c r="M67" i="1" s="1"/>
  <c r="F39" i="1"/>
  <c r="G43" i="1"/>
  <c r="G67" i="1" s="1"/>
  <c r="R53" i="1"/>
  <c r="G51" i="1"/>
  <c r="F30" i="1"/>
  <c r="J50" i="1"/>
  <c r="I51" i="1"/>
  <c r="H51" i="1"/>
  <c r="F8" i="3"/>
  <c r="B11" i="18"/>
  <c r="K50" i="1" l="1"/>
  <c r="J51" i="1"/>
  <c r="C6" i="3"/>
  <c r="C4" i="3"/>
  <c r="C7" i="3"/>
  <c r="D5" i="16"/>
  <c r="F5" i="16" s="1"/>
  <c r="A1" i="16"/>
  <c r="B44" i="14"/>
  <c r="B45" i="14"/>
  <c r="C37" i="14"/>
  <c r="B35" i="14"/>
  <c r="C35" i="14"/>
  <c r="C26" i="14"/>
  <c r="C10" i="14"/>
  <c r="C20" i="14"/>
  <c r="B20" i="14"/>
  <c r="C14" i="14"/>
  <c r="C15" i="14"/>
  <c r="B15" i="14"/>
  <c r="B14" i="14"/>
  <c r="C5" i="14"/>
  <c r="B2" i="14"/>
  <c r="L50" i="1" l="1"/>
  <c r="K51" i="1"/>
  <c r="C17" i="14"/>
  <c r="C21" i="14" s="1"/>
  <c r="E20" i="14" s="1"/>
  <c r="K23" i="13"/>
  <c r="E28" i="13"/>
  <c r="E23" i="13"/>
  <c r="F23" i="13"/>
  <c r="G23" i="13"/>
  <c r="H23" i="13"/>
  <c r="I23" i="13"/>
  <c r="J23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F28" i="13"/>
  <c r="G28" i="13"/>
  <c r="H28" i="13"/>
  <c r="I28" i="13"/>
  <c r="J28" i="13"/>
  <c r="K28" i="13"/>
  <c r="L28" i="13"/>
  <c r="M28" i="13"/>
  <c r="N28" i="13"/>
  <c r="O28" i="13"/>
  <c r="P28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F22" i="13"/>
  <c r="G22" i="13"/>
  <c r="H22" i="13"/>
  <c r="I22" i="13"/>
  <c r="J22" i="13"/>
  <c r="K22" i="13"/>
  <c r="L22" i="13"/>
  <c r="M22" i="13"/>
  <c r="N22" i="13"/>
  <c r="O22" i="13"/>
  <c r="P22" i="13"/>
  <c r="E22" i="13"/>
  <c r="M50" i="1" l="1"/>
  <c r="L51" i="1"/>
  <c r="E17" i="14"/>
  <c r="E11" i="14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22" i="13"/>
  <c r="B12" i="13"/>
  <c r="B13" i="13"/>
  <c r="E21" i="13"/>
  <c r="E19" i="13"/>
  <c r="E18" i="13"/>
  <c r="E17" i="13"/>
  <c r="B21" i="13"/>
  <c r="B20" i="13"/>
  <c r="B19" i="13"/>
  <c r="B18" i="13"/>
  <c r="B17" i="13"/>
  <c r="E13" i="13"/>
  <c r="E12" i="13"/>
  <c r="B10" i="13"/>
  <c r="B9" i="13"/>
  <c r="B8" i="13"/>
  <c r="B7" i="13"/>
  <c r="B6" i="13"/>
  <c r="F5" i="13"/>
  <c r="G5" i="13"/>
  <c r="H5" i="13"/>
  <c r="I5" i="13"/>
  <c r="J5" i="13"/>
  <c r="K5" i="13"/>
  <c r="L5" i="13"/>
  <c r="M5" i="13"/>
  <c r="N5" i="13"/>
  <c r="O5" i="13"/>
  <c r="P5" i="13"/>
  <c r="E5" i="13"/>
  <c r="E4" i="13"/>
  <c r="B2" i="13"/>
  <c r="N50" i="1" l="1"/>
  <c r="M51" i="1"/>
  <c r="E21" i="14"/>
  <c r="M53" i="12"/>
  <c r="L23" i="13"/>
  <c r="B2" i="12"/>
  <c r="B3" i="12"/>
  <c r="E3" i="12"/>
  <c r="E4" i="12"/>
  <c r="F4" i="12"/>
  <c r="G4" i="12"/>
  <c r="H4" i="12"/>
  <c r="I4" i="12"/>
  <c r="J4" i="12"/>
  <c r="K4" i="12"/>
  <c r="L4" i="12"/>
  <c r="M4" i="12"/>
  <c r="N4" i="12"/>
  <c r="O4" i="12"/>
  <c r="P4" i="12"/>
  <c r="R4" i="12"/>
  <c r="B5" i="12"/>
  <c r="B6" i="12"/>
  <c r="C6" i="12"/>
  <c r="E6" i="12"/>
  <c r="F6" i="12"/>
  <c r="G6" i="12"/>
  <c r="H6" i="12"/>
  <c r="I6" i="12"/>
  <c r="J6" i="12"/>
  <c r="K6" i="12"/>
  <c r="L6" i="12"/>
  <c r="M6" i="12"/>
  <c r="N6" i="12"/>
  <c r="O6" i="12"/>
  <c r="P6" i="12"/>
  <c r="B7" i="12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R7" i="12"/>
  <c r="C8" i="12"/>
  <c r="B9" i="12"/>
  <c r="C9" i="12"/>
  <c r="D9" i="12"/>
  <c r="B10" i="12"/>
  <c r="C10" i="12"/>
  <c r="D10" i="12"/>
  <c r="C11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R12" i="12"/>
  <c r="B13" i="12"/>
  <c r="B14" i="12"/>
  <c r="C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R15" i="12"/>
  <c r="C16" i="12"/>
  <c r="B17" i="12"/>
  <c r="C17" i="12"/>
  <c r="D17" i="12"/>
  <c r="B18" i="12"/>
  <c r="C18" i="12"/>
  <c r="D18" i="12"/>
  <c r="C19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R20" i="12"/>
  <c r="B21" i="12"/>
  <c r="B22" i="12"/>
  <c r="C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R23" i="12"/>
  <c r="C24" i="12"/>
  <c r="B25" i="12"/>
  <c r="C25" i="12"/>
  <c r="D25" i="12"/>
  <c r="B26" i="12"/>
  <c r="C26" i="12"/>
  <c r="D26" i="12"/>
  <c r="C27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R28" i="12"/>
  <c r="B29" i="12"/>
  <c r="B30" i="12"/>
  <c r="C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R31" i="12"/>
  <c r="C32" i="12"/>
  <c r="B33" i="12"/>
  <c r="C33" i="12"/>
  <c r="D33" i="12"/>
  <c r="B34" i="12"/>
  <c r="C34" i="12"/>
  <c r="D34" i="12"/>
  <c r="C35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R36" i="12"/>
  <c r="B37" i="12"/>
  <c r="B38" i="12"/>
  <c r="C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R39" i="12"/>
  <c r="C40" i="12"/>
  <c r="D40" i="12"/>
  <c r="B41" i="12"/>
  <c r="C41" i="12"/>
  <c r="D41" i="12"/>
  <c r="B42" i="12"/>
  <c r="C42" i="12"/>
  <c r="D42" i="12"/>
  <c r="C43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R44" i="12"/>
  <c r="B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R45" i="12"/>
  <c r="C46" i="12"/>
  <c r="C47" i="12"/>
  <c r="C48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R49" i="12"/>
  <c r="R50" i="12"/>
  <c r="B51" i="12"/>
  <c r="R51" i="12"/>
  <c r="C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C53" i="12"/>
  <c r="E53" i="12"/>
  <c r="F53" i="12"/>
  <c r="G53" i="12"/>
  <c r="H53" i="12"/>
  <c r="I53" i="12"/>
  <c r="J53" i="12"/>
  <c r="K53" i="12"/>
  <c r="L53" i="12"/>
  <c r="C54" i="12"/>
  <c r="C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C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C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C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C59" i="12"/>
  <c r="E59" i="12"/>
  <c r="F59" i="12"/>
  <c r="G59" i="12"/>
  <c r="H59" i="12"/>
  <c r="I59" i="12"/>
  <c r="J59" i="12"/>
  <c r="K59" i="12"/>
  <c r="L59" i="12"/>
  <c r="M59" i="12"/>
  <c r="N59" i="12"/>
  <c r="O59" i="12"/>
  <c r="P59" i="12"/>
  <c r="C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C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C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C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C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C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C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C67" i="12"/>
  <c r="E67" i="12"/>
  <c r="F67" i="12"/>
  <c r="G67" i="12"/>
  <c r="H67" i="12"/>
  <c r="I67" i="12"/>
  <c r="J67" i="12"/>
  <c r="K67" i="12"/>
  <c r="L67" i="12"/>
  <c r="M67" i="12"/>
  <c r="N67" i="12"/>
  <c r="O67" i="12"/>
  <c r="P67" i="12"/>
  <c r="C68" i="12"/>
  <c r="E68" i="12"/>
  <c r="C69" i="12"/>
  <c r="C70" i="12"/>
  <c r="C71" i="12"/>
  <c r="E71" i="12"/>
  <c r="F71" i="12"/>
  <c r="G71" i="12"/>
  <c r="H71" i="12"/>
  <c r="I71" i="12"/>
  <c r="J71" i="12"/>
  <c r="K71" i="12"/>
  <c r="L71" i="12"/>
  <c r="M71" i="12"/>
  <c r="N71" i="12"/>
  <c r="O71" i="12"/>
  <c r="P71" i="12"/>
  <c r="C72" i="12"/>
  <c r="B73" i="12"/>
  <c r="R74" i="12"/>
  <c r="B75" i="12"/>
  <c r="R76" i="12"/>
  <c r="C79" i="12"/>
  <c r="C80" i="12"/>
  <c r="C82" i="12"/>
  <c r="C83" i="12"/>
  <c r="D83" i="12"/>
  <c r="E83" i="12"/>
  <c r="H83" i="12"/>
  <c r="I83" i="12"/>
  <c r="C84" i="12"/>
  <c r="K84" i="12"/>
  <c r="L84" i="12"/>
  <c r="C85" i="12"/>
  <c r="A79" i="12"/>
  <c r="A80" i="12"/>
  <c r="A81" i="12"/>
  <c r="A82" i="12"/>
  <c r="A83" i="12"/>
  <c r="A84" i="12"/>
  <c r="B18" i="4"/>
  <c r="F11" i="11"/>
  <c r="B2" i="11"/>
  <c r="O50" i="1" l="1"/>
  <c r="N51" i="1"/>
  <c r="F26" i="11"/>
  <c r="E75" i="1" s="1"/>
  <c r="H9" i="11"/>
  <c r="M23" i="13"/>
  <c r="H7" i="11"/>
  <c r="H8" i="11"/>
  <c r="H10" i="11"/>
  <c r="P50" i="1" l="1"/>
  <c r="P51" i="1" s="1"/>
  <c r="O51" i="1"/>
  <c r="R50" i="1"/>
  <c r="E20" i="13"/>
  <c r="C8" i="14"/>
  <c r="B43" i="14"/>
  <c r="F28" i="11"/>
  <c r="H22" i="11" s="1"/>
  <c r="R75" i="1"/>
  <c r="B37" i="19"/>
  <c r="E48" i="13"/>
  <c r="E49" i="13" s="1"/>
  <c r="N23" i="13"/>
  <c r="N53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R38" i="12"/>
  <c r="R51" i="1" l="1"/>
  <c r="H19" i="11"/>
  <c r="F12" i="11"/>
  <c r="H23" i="11"/>
  <c r="H25" i="11"/>
  <c r="H16" i="11"/>
  <c r="H18" i="11"/>
  <c r="H27" i="11"/>
  <c r="H17" i="11"/>
  <c r="F29" i="11"/>
  <c r="H21" i="11"/>
  <c r="H20" i="11"/>
  <c r="H26" i="11"/>
  <c r="H24" i="11"/>
  <c r="O23" i="13"/>
  <c r="O53" i="12"/>
  <c r="E40" i="12"/>
  <c r="E41" i="12"/>
  <c r="J40" i="12"/>
  <c r="J41" i="12"/>
  <c r="M40" i="12"/>
  <c r="M41" i="12"/>
  <c r="F40" i="12"/>
  <c r="F41" i="12"/>
  <c r="N40" i="12"/>
  <c r="N41" i="12"/>
  <c r="G40" i="12"/>
  <c r="G41" i="12"/>
  <c r="K40" i="12"/>
  <c r="K41" i="12"/>
  <c r="O40" i="12"/>
  <c r="O41" i="12"/>
  <c r="I40" i="12"/>
  <c r="I41" i="12"/>
  <c r="H40" i="12"/>
  <c r="H41" i="12"/>
  <c r="L40" i="12"/>
  <c r="L41" i="12"/>
  <c r="P40" i="12"/>
  <c r="P41" i="12"/>
  <c r="R40" i="12"/>
  <c r="R42" i="12"/>
  <c r="P23" i="13" l="1"/>
  <c r="P53" i="12"/>
  <c r="R41" i="12"/>
  <c r="M10" i="13"/>
  <c r="M43" i="12"/>
  <c r="H10" i="13"/>
  <c r="H43" i="12"/>
  <c r="I10" i="13"/>
  <c r="I43" i="12"/>
  <c r="K10" i="13"/>
  <c r="K43" i="12"/>
  <c r="O10" i="13"/>
  <c r="O43" i="12"/>
  <c r="L10" i="13"/>
  <c r="L43" i="12"/>
  <c r="E10" i="13"/>
  <c r="E43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R22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R30" i="12"/>
  <c r="G32" i="12" l="1"/>
  <c r="G33" i="12"/>
  <c r="F24" i="12"/>
  <c r="F25" i="12"/>
  <c r="N10" i="13"/>
  <c r="N43" i="12"/>
  <c r="H32" i="12"/>
  <c r="H33" i="12"/>
  <c r="L32" i="12"/>
  <c r="L33" i="12"/>
  <c r="P32" i="12"/>
  <c r="P33" i="12"/>
  <c r="G24" i="12"/>
  <c r="G25" i="12"/>
  <c r="K24" i="12"/>
  <c r="K25" i="12"/>
  <c r="O24" i="12"/>
  <c r="O25" i="12"/>
  <c r="G10" i="13"/>
  <c r="G43" i="12"/>
  <c r="J10" i="13"/>
  <c r="J43" i="12"/>
  <c r="K32" i="12"/>
  <c r="K33" i="12"/>
  <c r="N24" i="12"/>
  <c r="N25" i="12"/>
  <c r="I32" i="12"/>
  <c r="I33" i="12"/>
  <c r="M32" i="12"/>
  <c r="M33" i="12"/>
  <c r="H24" i="12"/>
  <c r="H25" i="12"/>
  <c r="L24" i="12"/>
  <c r="L25" i="12"/>
  <c r="P24" i="12"/>
  <c r="P25" i="12"/>
  <c r="P10" i="13"/>
  <c r="P43" i="12"/>
  <c r="O32" i="12"/>
  <c r="O33" i="12"/>
  <c r="J24" i="12"/>
  <c r="J25" i="12"/>
  <c r="F10" i="13"/>
  <c r="F43" i="12"/>
  <c r="E32" i="12"/>
  <c r="E33" i="12"/>
  <c r="F32" i="12"/>
  <c r="F33" i="12"/>
  <c r="J32" i="12"/>
  <c r="J33" i="12"/>
  <c r="N32" i="12"/>
  <c r="N33" i="12"/>
  <c r="E24" i="12"/>
  <c r="E25" i="12"/>
  <c r="I24" i="12"/>
  <c r="I25" i="12"/>
  <c r="M24" i="12"/>
  <c r="M25" i="12"/>
  <c r="R43" i="12"/>
  <c r="R33" i="12"/>
  <c r="R34" i="12"/>
  <c r="R32" i="12"/>
  <c r="R24" i="12"/>
  <c r="R26" i="12"/>
  <c r="R25" i="12"/>
  <c r="R14" i="12"/>
  <c r="E46" i="12" l="1"/>
  <c r="J46" i="12"/>
  <c r="F18" i="12"/>
  <c r="N18" i="12"/>
  <c r="K46" i="12"/>
  <c r="G18" i="12"/>
  <c r="O18" i="12"/>
  <c r="H46" i="12"/>
  <c r="L46" i="12"/>
  <c r="P46" i="12"/>
  <c r="H18" i="12"/>
  <c r="L18" i="12"/>
  <c r="P18" i="12"/>
  <c r="F46" i="12"/>
  <c r="N46" i="12"/>
  <c r="J18" i="12"/>
  <c r="G46" i="12"/>
  <c r="O46" i="12"/>
  <c r="K18" i="12"/>
  <c r="I46" i="12"/>
  <c r="M46" i="12"/>
  <c r="E18" i="12"/>
  <c r="I18" i="12"/>
  <c r="M18" i="12"/>
  <c r="G8" i="12"/>
  <c r="F16" i="12"/>
  <c r="F17" i="12"/>
  <c r="H8" i="13"/>
  <c r="H27" i="12"/>
  <c r="N8" i="13"/>
  <c r="N27" i="12"/>
  <c r="H8" i="12"/>
  <c r="L8" i="12"/>
  <c r="P8" i="12"/>
  <c r="G16" i="12"/>
  <c r="G17" i="12"/>
  <c r="K16" i="12"/>
  <c r="K17" i="12"/>
  <c r="O16" i="12"/>
  <c r="O17" i="12"/>
  <c r="E8" i="13"/>
  <c r="E27" i="12"/>
  <c r="M8" i="13"/>
  <c r="M27" i="12"/>
  <c r="L9" i="13"/>
  <c r="L35" i="12"/>
  <c r="P9" i="13"/>
  <c r="P35" i="12"/>
  <c r="N9" i="13"/>
  <c r="N35" i="12"/>
  <c r="K8" i="12"/>
  <c r="J16" i="12"/>
  <c r="J17" i="12"/>
  <c r="E8" i="12"/>
  <c r="I8" i="12"/>
  <c r="M8" i="12"/>
  <c r="H16" i="12"/>
  <c r="H17" i="12"/>
  <c r="L16" i="12"/>
  <c r="L17" i="12"/>
  <c r="P16" i="12"/>
  <c r="P17" i="12"/>
  <c r="I8" i="13"/>
  <c r="I27" i="12"/>
  <c r="M9" i="13"/>
  <c r="M35" i="12"/>
  <c r="H9" i="13"/>
  <c r="H35" i="12"/>
  <c r="K9" i="13"/>
  <c r="K35" i="12"/>
  <c r="J9" i="13"/>
  <c r="J35" i="12"/>
  <c r="O8" i="12"/>
  <c r="N16" i="12"/>
  <c r="N17" i="12"/>
  <c r="O8" i="13"/>
  <c r="O27" i="12"/>
  <c r="F8" i="12"/>
  <c r="J8" i="12"/>
  <c r="N8" i="12"/>
  <c r="E16" i="12"/>
  <c r="E17" i="12"/>
  <c r="I16" i="12"/>
  <c r="I17" i="12"/>
  <c r="M16" i="12"/>
  <c r="M17" i="12"/>
  <c r="L8" i="13"/>
  <c r="L27" i="12"/>
  <c r="E9" i="13"/>
  <c r="E35" i="12"/>
  <c r="F9" i="13"/>
  <c r="F35" i="12"/>
  <c r="G9" i="13"/>
  <c r="G35" i="12"/>
  <c r="J8" i="13"/>
  <c r="J27" i="12"/>
  <c r="K8" i="13"/>
  <c r="K27" i="12"/>
  <c r="R16" i="12"/>
  <c r="R18" i="12"/>
  <c r="C85" i="1"/>
  <c r="C81" i="12" s="1"/>
  <c r="P10" i="1"/>
  <c r="P10" i="12" s="1"/>
  <c r="O10" i="1"/>
  <c r="O10" i="12" s="1"/>
  <c r="N10" i="1"/>
  <c r="N10" i="12" s="1"/>
  <c r="M10" i="1"/>
  <c r="M10" i="12" s="1"/>
  <c r="L10" i="1"/>
  <c r="L10" i="12" s="1"/>
  <c r="K10" i="1"/>
  <c r="K10" i="12" s="1"/>
  <c r="J10" i="1"/>
  <c r="J10" i="12" s="1"/>
  <c r="I10" i="1"/>
  <c r="I10" i="12" s="1"/>
  <c r="H10" i="1"/>
  <c r="H10" i="12" s="1"/>
  <c r="G10" i="1"/>
  <c r="G10" i="12" s="1"/>
  <c r="F10" i="1"/>
  <c r="F10" i="12" s="1"/>
  <c r="E10" i="1"/>
  <c r="E10" i="12" s="1"/>
  <c r="N9" i="12" l="1"/>
  <c r="N12" i="1"/>
  <c r="N44" i="1"/>
  <c r="N45" i="1" s="1"/>
  <c r="E9" i="12"/>
  <c r="E44" i="1"/>
  <c r="E45" i="1" s="1"/>
  <c r="E12" i="1"/>
  <c r="L9" i="12"/>
  <c r="L44" i="1"/>
  <c r="L45" i="1" s="1"/>
  <c r="L12" i="1"/>
  <c r="J9" i="12"/>
  <c r="J44" i="1"/>
  <c r="J45" i="1" s="1"/>
  <c r="J12" i="1"/>
  <c r="O9" i="12"/>
  <c r="O12" i="1"/>
  <c r="O44" i="1"/>
  <c r="O45" i="1" s="1"/>
  <c r="H9" i="12"/>
  <c r="H12" i="1"/>
  <c r="H44" i="1"/>
  <c r="H45" i="1" s="1"/>
  <c r="G9" i="12"/>
  <c r="G44" i="1"/>
  <c r="G45" i="1" s="1"/>
  <c r="G12" i="1"/>
  <c r="M9" i="12"/>
  <c r="M12" i="1"/>
  <c r="M44" i="1"/>
  <c r="M45" i="1" s="1"/>
  <c r="F9" i="12"/>
  <c r="F12" i="1"/>
  <c r="F44" i="1"/>
  <c r="F45" i="1" s="1"/>
  <c r="K9" i="12"/>
  <c r="K44" i="1"/>
  <c r="K45" i="1" s="1"/>
  <c r="K12" i="1"/>
  <c r="I9" i="12"/>
  <c r="I44" i="1"/>
  <c r="I45" i="1" s="1"/>
  <c r="I12" i="1"/>
  <c r="P9" i="12"/>
  <c r="P12" i="1"/>
  <c r="P44" i="1"/>
  <c r="P45" i="1" s="1"/>
  <c r="E38" i="13"/>
  <c r="E70" i="12"/>
  <c r="E7" i="13"/>
  <c r="I19" i="12"/>
  <c r="O19" i="12"/>
  <c r="J19" i="12"/>
  <c r="P7" i="13"/>
  <c r="H7" i="13"/>
  <c r="G19" i="12"/>
  <c r="F7" i="13"/>
  <c r="M7" i="13"/>
  <c r="K7" i="13"/>
  <c r="P8" i="13"/>
  <c r="P27" i="12"/>
  <c r="N38" i="13"/>
  <c r="N70" i="12"/>
  <c r="G8" i="13"/>
  <c r="G27" i="12"/>
  <c r="F8" i="13"/>
  <c r="F27" i="12"/>
  <c r="P38" i="13"/>
  <c r="P70" i="12"/>
  <c r="G38" i="13"/>
  <c r="G70" i="12"/>
  <c r="J38" i="13"/>
  <c r="J70" i="12"/>
  <c r="O9" i="13"/>
  <c r="O35" i="12"/>
  <c r="R17" i="12"/>
  <c r="R27" i="12"/>
  <c r="I9" i="13"/>
  <c r="I35" i="12"/>
  <c r="O38" i="13"/>
  <c r="O70" i="12"/>
  <c r="I38" i="13"/>
  <c r="I70" i="12"/>
  <c r="K38" i="13"/>
  <c r="K70" i="12"/>
  <c r="L38" i="13"/>
  <c r="L70" i="12"/>
  <c r="L7" i="13"/>
  <c r="L19" i="12"/>
  <c r="R35" i="12"/>
  <c r="F38" i="13"/>
  <c r="F70" i="12"/>
  <c r="M38" i="13"/>
  <c r="M70" i="12"/>
  <c r="H38" i="13"/>
  <c r="H70" i="12"/>
  <c r="E78" i="1"/>
  <c r="H47" i="12" l="1"/>
  <c r="P47" i="12"/>
  <c r="N47" i="12"/>
  <c r="J47" i="12"/>
  <c r="G47" i="12"/>
  <c r="F47" i="12"/>
  <c r="L47" i="12"/>
  <c r="E47" i="12"/>
  <c r="K47" i="12"/>
  <c r="M47" i="12"/>
  <c r="I47" i="12"/>
  <c r="O47" i="12"/>
  <c r="K19" i="12"/>
  <c r="E19" i="12"/>
  <c r="P19" i="12"/>
  <c r="I48" i="12"/>
  <c r="I7" i="13"/>
  <c r="K48" i="12"/>
  <c r="M48" i="12"/>
  <c r="F19" i="12"/>
  <c r="H48" i="12"/>
  <c r="F6" i="13"/>
  <c r="F14" i="13" s="1"/>
  <c r="F50" i="13" s="1"/>
  <c r="F48" i="12"/>
  <c r="G48" i="12"/>
  <c r="O48" i="12"/>
  <c r="E48" i="12"/>
  <c r="O7" i="13"/>
  <c r="J7" i="13"/>
  <c r="H19" i="12"/>
  <c r="P6" i="13"/>
  <c r="P14" i="13" s="1"/>
  <c r="P50" i="13" s="1"/>
  <c r="P48" i="12"/>
  <c r="N48" i="12"/>
  <c r="L11" i="12"/>
  <c r="L48" i="12"/>
  <c r="G7" i="13"/>
  <c r="R19" i="12"/>
  <c r="M19" i="12"/>
  <c r="P11" i="12"/>
  <c r="L6" i="13"/>
  <c r="L14" i="13" s="1"/>
  <c r="L50" i="13" s="1"/>
  <c r="F11" i="12"/>
  <c r="I6" i="13"/>
  <c r="I11" i="12"/>
  <c r="E6" i="13"/>
  <c r="E14" i="13" s="1"/>
  <c r="E11" i="12"/>
  <c r="N6" i="13"/>
  <c r="N11" i="12"/>
  <c r="K6" i="13"/>
  <c r="K14" i="13" s="1"/>
  <c r="K50" i="13" s="1"/>
  <c r="K11" i="12"/>
  <c r="M6" i="13"/>
  <c r="M14" i="13" s="1"/>
  <c r="M50" i="13" s="1"/>
  <c r="M11" i="12"/>
  <c r="H6" i="13"/>
  <c r="H14" i="13" s="1"/>
  <c r="H50" i="13" s="1"/>
  <c r="H11" i="12"/>
  <c r="J48" i="12"/>
  <c r="J6" i="13"/>
  <c r="J11" i="12"/>
  <c r="G6" i="13"/>
  <c r="G11" i="12"/>
  <c r="O6" i="13"/>
  <c r="O11" i="12"/>
  <c r="N7" i="13"/>
  <c r="N19" i="12"/>
  <c r="R61" i="1"/>
  <c r="R67" i="1"/>
  <c r="R55" i="12" l="1"/>
  <c r="B14" i="19"/>
  <c r="R70" i="12"/>
  <c r="B29" i="19"/>
  <c r="R64" i="12"/>
  <c r="B23" i="19"/>
  <c r="I14" i="13"/>
  <c r="I50" i="13" s="1"/>
  <c r="G14" i="13"/>
  <c r="G50" i="13" s="1"/>
  <c r="J14" i="13"/>
  <c r="J50" i="13" s="1"/>
  <c r="O14" i="13"/>
  <c r="O50" i="13" s="1"/>
  <c r="E50" i="13"/>
  <c r="N14" i="13"/>
  <c r="N50" i="13" s="1"/>
  <c r="R55" i="1"/>
  <c r="F23" i="19" l="1"/>
  <c r="F29" i="19"/>
  <c r="F14" i="19"/>
  <c r="R58" i="12"/>
  <c r="B17" i="19"/>
  <c r="E19" i="4"/>
  <c r="B23" i="4" s="1"/>
  <c r="B24" i="4" s="1"/>
  <c r="B25" i="4" s="1"/>
  <c r="E7" i="4"/>
  <c r="B11" i="4" s="1"/>
  <c r="J29" i="19" l="1"/>
  <c r="J23" i="19"/>
  <c r="J14" i="19"/>
  <c r="F17" i="19"/>
  <c r="O66" i="1"/>
  <c r="O69" i="12" s="1"/>
  <c r="K66" i="1"/>
  <c r="K69" i="12" s="1"/>
  <c r="G66" i="1"/>
  <c r="G69" i="12" s="1"/>
  <c r="N66" i="1"/>
  <c r="N69" i="12" s="1"/>
  <c r="J66" i="1"/>
  <c r="J69" i="12" s="1"/>
  <c r="F66" i="1"/>
  <c r="M66" i="1"/>
  <c r="M69" i="12" s="1"/>
  <c r="I66" i="1"/>
  <c r="I69" i="12" s="1"/>
  <c r="P66" i="1"/>
  <c r="P69" i="12" s="1"/>
  <c r="L66" i="1"/>
  <c r="L69" i="12" s="1"/>
  <c r="H66" i="1"/>
  <c r="H69" i="12" s="1"/>
  <c r="B12" i="4"/>
  <c r="B13" i="4" s="1"/>
  <c r="F69" i="12" l="1"/>
  <c r="E66" i="1"/>
  <c r="E69" i="1" s="1"/>
  <c r="J17" i="19"/>
  <c r="R62" i="1"/>
  <c r="R49" i="1"/>
  <c r="E69" i="12" l="1"/>
  <c r="R65" i="12"/>
  <c r="B24" i="19"/>
  <c r="R52" i="12"/>
  <c r="B11" i="19"/>
  <c r="R9" i="1"/>
  <c r="B24" i="3"/>
  <c r="C17" i="3"/>
  <c r="E24" i="3" s="1"/>
  <c r="F65" i="1" s="1"/>
  <c r="F69" i="1" s="1"/>
  <c r="R9" i="12" l="1"/>
  <c r="E40" i="13"/>
  <c r="E72" i="12"/>
  <c r="F11" i="19"/>
  <c r="F24" i="19"/>
  <c r="F78" i="1"/>
  <c r="F68" i="12"/>
  <c r="C18" i="3"/>
  <c r="C19" i="3"/>
  <c r="J24" i="19" l="1"/>
  <c r="B41" i="19"/>
  <c r="J41" i="19"/>
  <c r="F41" i="19"/>
  <c r="J11" i="19"/>
  <c r="N79" i="1"/>
  <c r="J79" i="1"/>
  <c r="F79" i="1"/>
  <c r="M79" i="1"/>
  <c r="I79" i="1"/>
  <c r="H79" i="1"/>
  <c r="P79" i="1"/>
  <c r="L79" i="1"/>
  <c r="O79" i="1"/>
  <c r="K79" i="1"/>
  <c r="G79" i="1"/>
  <c r="C24" i="3"/>
  <c r="D24" i="3" s="1"/>
  <c r="R79" i="1" l="1"/>
  <c r="M41" i="13"/>
  <c r="F41" i="13"/>
  <c r="L41" i="13"/>
  <c r="P41" i="13"/>
  <c r="J41" i="13"/>
  <c r="F24" i="3"/>
  <c r="A25" i="3" s="1"/>
  <c r="E25" i="3" s="1"/>
  <c r="G65" i="1" s="1"/>
  <c r="G69" i="1" s="1"/>
  <c r="G41" i="13"/>
  <c r="K41" i="13"/>
  <c r="H41" i="13"/>
  <c r="O41" i="13"/>
  <c r="I41" i="13"/>
  <c r="N41" i="13"/>
  <c r="G78" i="1" l="1"/>
  <c r="G68" i="12"/>
  <c r="C25" i="3"/>
  <c r="D25" i="3" s="1"/>
  <c r="B25" i="3"/>
  <c r="F25" i="3" l="1"/>
  <c r="A26" i="3" s="1"/>
  <c r="C26" i="3" l="1"/>
  <c r="E26" i="3"/>
  <c r="H65" i="1" s="1"/>
  <c r="H69" i="1" s="1"/>
  <c r="B26" i="3"/>
  <c r="D26" i="3" l="1"/>
  <c r="F26" i="3" s="1"/>
  <c r="A27" i="3" s="1"/>
  <c r="H78" i="1"/>
  <c r="H68" i="12"/>
  <c r="E27" i="3" l="1"/>
  <c r="I65" i="1" s="1"/>
  <c r="I69" i="1" s="1"/>
  <c r="C27" i="3"/>
  <c r="B27" i="3"/>
  <c r="D27" i="3" l="1"/>
  <c r="F27" i="3" s="1"/>
  <c r="A28" i="3" s="1"/>
  <c r="I78" i="1"/>
  <c r="I68" i="12"/>
  <c r="B28" i="3" l="1"/>
  <c r="E28" i="3"/>
  <c r="J65" i="1" s="1"/>
  <c r="J69" i="1" s="1"/>
  <c r="C28" i="3"/>
  <c r="D28" i="3" l="1"/>
  <c r="J78" i="1"/>
  <c r="J68" i="12"/>
  <c r="F28" i="3" l="1"/>
  <c r="A29" i="3" s="1"/>
  <c r="B29" i="3" l="1"/>
  <c r="E29" i="3"/>
  <c r="K65" i="1" s="1"/>
  <c r="K69" i="1" s="1"/>
  <c r="C29" i="3"/>
  <c r="D29" i="3" l="1"/>
  <c r="F29" i="3" s="1"/>
  <c r="A30" i="3" s="1"/>
  <c r="K78" i="1"/>
  <c r="K68" i="12"/>
  <c r="C30" i="3" l="1"/>
  <c r="B30" i="3"/>
  <c r="E30" i="3"/>
  <c r="L65" i="1" s="1"/>
  <c r="L69" i="1" s="1"/>
  <c r="D30" i="3" l="1"/>
  <c r="F30" i="3" s="1"/>
  <c r="A31" i="3" s="1"/>
  <c r="L78" i="1"/>
  <c r="L68" i="12"/>
  <c r="E31" i="3" l="1"/>
  <c r="M65" i="1" s="1"/>
  <c r="M69" i="1" s="1"/>
  <c r="B31" i="3"/>
  <c r="C31" i="3"/>
  <c r="D31" i="3" l="1"/>
  <c r="F31" i="3" s="1"/>
  <c r="A32" i="3" s="1"/>
  <c r="B32" i="3" s="1"/>
  <c r="M78" i="1"/>
  <c r="M68" i="12"/>
  <c r="C32" i="3" l="1"/>
  <c r="E32" i="3"/>
  <c r="N65" i="1" s="1"/>
  <c r="N68" i="12" l="1"/>
  <c r="N69" i="1"/>
  <c r="D32" i="3"/>
  <c r="F32" i="3" s="1"/>
  <c r="A33" i="3" s="1"/>
  <c r="C33" i="3" s="1"/>
  <c r="N78" i="1"/>
  <c r="B33" i="3" l="1"/>
  <c r="E33" i="3"/>
  <c r="D33" i="3" s="1"/>
  <c r="F33" i="3" s="1"/>
  <c r="A34" i="3" s="1"/>
  <c r="C34" i="3" s="1"/>
  <c r="O65" i="1" l="1"/>
  <c r="E34" i="3"/>
  <c r="P65" i="1" s="1"/>
  <c r="B34" i="3"/>
  <c r="P68" i="12" l="1"/>
  <c r="P69" i="1"/>
  <c r="O68" i="12"/>
  <c r="O69" i="1"/>
  <c r="O78" i="1"/>
  <c r="P78" i="1"/>
  <c r="D34" i="3"/>
  <c r="R78" i="1" l="1"/>
  <c r="C27" i="14"/>
  <c r="C28" i="14" s="1"/>
  <c r="F34" i="3"/>
  <c r="A35" i="3" s="1"/>
  <c r="D10" i="16" l="1"/>
  <c r="D8" i="16"/>
  <c r="C35" i="3"/>
  <c r="B35" i="3"/>
  <c r="E35" i="3"/>
  <c r="D35" i="3" l="1"/>
  <c r="F35" i="3" s="1"/>
  <c r="A36" i="3" s="1"/>
  <c r="E36" i="3" s="1"/>
  <c r="B36" i="3" l="1"/>
  <c r="C36" i="3"/>
  <c r="D36" i="3" s="1"/>
  <c r="F36" i="3" s="1"/>
  <c r="A37" i="3" s="1"/>
  <c r="C37" i="3" s="1"/>
  <c r="E37" i="3" l="1"/>
  <c r="B37" i="3"/>
  <c r="D37" i="3" l="1"/>
  <c r="F37" i="3" s="1"/>
  <c r="A38" i="3" s="1"/>
  <c r="B38" i="3" s="1"/>
  <c r="E38" i="3" l="1"/>
  <c r="C38" i="3"/>
  <c r="D38" i="3" l="1"/>
  <c r="F38" i="3" s="1"/>
  <c r="A39" i="3" s="1"/>
  <c r="E39" i="3" s="1"/>
  <c r="B39" i="3" l="1"/>
  <c r="C39" i="3"/>
  <c r="D39" i="3" s="1"/>
  <c r="F39" i="3" s="1"/>
  <c r="A40" i="3" s="1"/>
  <c r="E40" i="3" s="1"/>
  <c r="C40" i="3" l="1"/>
  <c r="D40" i="3" s="1"/>
  <c r="F40" i="3" s="1"/>
  <c r="A41" i="3" s="1"/>
  <c r="E41" i="3" s="1"/>
  <c r="B40" i="3"/>
  <c r="B41" i="3" l="1"/>
  <c r="C41" i="3"/>
  <c r="D41" i="3" s="1"/>
  <c r="F41" i="3" s="1"/>
  <c r="A42" i="3" s="1"/>
  <c r="E42" i="3" s="1"/>
  <c r="B42" i="3" l="1"/>
  <c r="C42" i="3"/>
  <c r="D42" i="3" s="1"/>
  <c r="F42" i="3" s="1"/>
  <c r="A43" i="3" s="1"/>
  <c r="C43" i="3" s="1"/>
  <c r="E43" i="3" l="1"/>
  <c r="D43" i="3" s="1"/>
  <c r="F43" i="3" s="1"/>
  <c r="A44" i="3" s="1"/>
  <c r="C44" i="3" s="1"/>
  <c r="B43" i="3"/>
  <c r="B44" i="3" l="1"/>
  <c r="E44" i="3"/>
  <c r="D44" i="3" s="1"/>
  <c r="F44" i="3" s="1"/>
  <c r="A45" i="3" s="1"/>
  <c r="C45" i="3" l="1"/>
  <c r="B45" i="3"/>
  <c r="E45" i="3"/>
  <c r="D45" i="3" l="1"/>
  <c r="F45" i="3" s="1"/>
  <c r="A46" i="3" s="1"/>
  <c r="B46" i="3" l="1"/>
  <c r="C46" i="3"/>
  <c r="E46" i="3"/>
  <c r="F27" i="19" s="1"/>
  <c r="F40" i="19" l="1"/>
  <c r="D46" i="3"/>
  <c r="F46" i="3" s="1"/>
  <c r="A47" i="3" s="1"/>
  <c r="B47" i="3" l="1"/>
  <c r="E47" i="3"/>
  <c r="C47" i="3"/>
  <c r="D47" i="3" l="1"/>
  <c r="F47" i="3" s="1"/>
  <c r="A48" i="3" s="1"/>
  <c r="E48" i="3" s="1"/>
  <c r="C48" i="3" l="1"/>
  <c r="D48" i="3" s="1"/>
  <c r="F48" i="3" s="1"/>
  <c r="A49" i="3" s="1"/>
  <c r="B48" i="3"/>
  <c r="B49" i="3" l="1"/>
  <c r="E49" i="3"/>
  <c r="C49" i="3"/>
  <c r="D49" i="3" l="1"/>
  <c r="F49" i="3" s="1"/>
  <c r="A50" i="3" s="1"/>
  <c r="B50" i="3" l="1"/>
  <c r="C50" i="3"/>
  <c r="E50" i="3"/>
  <c r="D50" i="3" l="1"/>
  <c r="F50" i="3" s="1"/>
  <c r="A51" i="3" s="1"/>
  <c r="B51" i="3" s="1"/>
  <c r="C51" i="3" l="1"/>
  <c r="E51" i="3"/>
  <c r="D51" i="3" l="1"/>
  <c r="F51" i="3" s="1"/>
  <c r="A52" i="3" s="1"/>
  <c r="C52" i="3" s="1"/>
  <c r="E52" i="3" l="1"/>
  <c r="B52" i="3"/>
  <c r="D52" i="3" l="1"/>
  <c r="F52" i="3" s="1"/>
  <c r="A53" i="3" s="1"/>
  <c r="B53" i="3" l="1"/>
  <c r="C53" i="3"/>
  <c r="E53" i="3"/>
  <c r="D53" i="3" l="1"/>
  <c r="F53" i="3" s="1"/>
  <c r="A54" i="3" s="1"/>
  <c r="E54" i="3" s="1"/>
  <c r="B54" i="3" l="1"/>
  <c r="C54" i="3"/>
  <c r="D54" i="3" s="1"/>
  <c r="F54" i="3" s="1"/>
  <c r="A55" i="3" s="1"/>
  <c r="C55" i="3" s="1"/>
  <c r="E55" i="3" l="1"/>
  <c r="B55" i="3"/>
  <c r="D55" i="3" l="1"/>
  <c r="F55" i="3" s="1"/>
  <c r="A56" i="3" s="1"/>
  <c r="C56" i="3" l="1"/>
  <c r="E56" i="3"/>
  <c r="B56" i="3"/>
  <c r="D56" i="3" l="1"/>
  <c r="F56" i="3" s="1"/>
  <c r="A57" i="3" s="1"/>
  <c r="C57" i="3" l="1"/>
  <c r="E57" i="3"/>
  <c r="B57" i="3"/>
  <c r="D57" i="3" l="1"/>
  <c r="F57" i="3" s="1"/>
  <c r="A58" i="3" s="1"/>
  <c r="E58" i="3" s="1"/>
  <c r="J27" i="19" s="1"/>
  <c r="J40" i="19" l="1"/>
  <c r="B58" i="3"/>
  <c r="C58" i="3"/>
  <c r="D58" i="3" s="1"/>
  <c r="F58" i="3" s="1"/>
  <c r="A59" i="3" s="1"/>
  <c r="C59" i="3" l="1"/>
  <c r="E59" i="3"/>
  <c r="B59" i="3"/>
  <c r="D59" i="3" l="1"/>
  <c r="F59" i="3" s="1"/>
  <c r="A60" i="3" s="1"/>
  <c r="C60" i="3" l="1"/>
  <c r="B60" i="3"/>
  <c r="E60" i="3"/>
  <c r="D60" i="3" l="1"/>
  <c r="F60" i="3" s="1"/>
  <c r="A61" i="3" s="1"/>
  <c r="B61" i="3" s="1"/>
  <c r="E61" i="3" l="1"/>
  <c r="C61" i="3"/>
  <c r="D61" i="3" l="1"/>
  <c r="F61" i="3" s="1"/>
  <c r="A62" i="3" s="1"/>
  <c r="C62" i="3" s="1"/>
  <c r="E62" i="3" l="1"/>
  <c r="D62" i="3" s="1"/>
  <c r="F62" i="3" s="1"/>
  <c r="A63" i="3" s="1"/>
  <c r="C63" i="3" s="1"/>
  <c r="B62" i="3"/>
  <c r="E63" i="3" l="1"/>
  <c r="D63" i="3" s="1"/>
  <c r="F63" i="3" s="1"/>
  <c r="A64" i="3" s="1"/>
  <c r="B63" i="3"/>
  <c r="B64" i="3" l="1"/>
  <c r="E64" i="3"/>
  <c r="C64" i="3"/>
  <c r="D64" i="3" l="1"/>
  <c r="F64" i="3" s="1"/>
  <c r="A65" i="3" s="1"/>
  <c r="E65" i="3" s="1"/>
  <c r="C65" i="3" l="1"/>
  <c r="D65" i="3" s="1"/>
  <c r="F65" i="3" s="1"/>
  <c r="A66" i="3" s="1"/>
  <c r="C66" i="3" s="1"/>
  <c r="B65" i="3"/>
  <c r="E66" i="3" l="1"/>
  <c r="D66" i="3" s="1"/>
  <c r="F66" i="3" s="1"/>
  <c r="A67" i="3" s="1"/>
  <c r="B66" i="3"/>
  <c r="C67" i="3" l="1"/>
  <c r="B67" i="3"/>
  <c r="E67" i="3"/>
  <c r="D67" i="3" l="1"/>
  <c r="F67" i="3" s="1"/>
  <c r="A68" i="3" s="1"/>
  <c r="E68" i="3" s="1"/>
  <c r="C68" i="3" l="1"/>
  <c r="D68" i="3" s="1"/>
  <c r="F68" i="3" s="1"/>
  <c r="A69" i="3" s="1"/>
  <c r="B68" i="3"/>
  <c r="B69" i="3" l="1"/>
  <c r="E69" i="3"/>
  <c r="C69" i="3"/>
  <c r="D69" i="3" l="1"/>
  <c r="F69" i="3" s="1"/>
  <c r="A70" i="3" s="1"/>
  <c r="B70" i="3" s="1"/>
  <c r="C70" i="3" l="1"/>
  <c r="E70" i="3"/>
  <c r="D70" i="3" l="1"/>
  <c r="F70" i="3" s="1"/>
  <c r="A71" i="3" s="1"/>
  <c r="E71" i="3" s="1"/>
  <c r="B71" i="3" l="1"/>
  <c r="C71" i="3"/>
  <c r="D71" i="3" s="1"/>
  <c r="F71" i="3" s="1"/>
  <c r="A72" i="3" s="1"/>
  <c r="C72" i="3" s="1"/>
  <c r="B72" i="3" l="1"/>
  <c r="E72" i="3"/>
  <c r="D72" i="3" s="1"/>
  <c r="F72" i="3" s="1"/>
  <c r="A73" i="3" s="1"/>
  <c r="B73" i="3" l="1"/>
  <c r="C73" i="3"/>
  <c r="E73" i="3"/>
  <c r="D73" i="3" l="1"/>
  <c r="F73" i="3" s="1"/>
  <c r="A74" i="3" s="1"/>
  <c r="E74" i="3" s="1"/>
  <c r="B74" i="3" l="1"/>
  <c r="C74" i="3"/>
  <c r="D74" i="3" s="1"/>
  <c r="F74" i="3" s="1"/>
  <c r="A75" i="3" s="1"/>
  <c r="C75" i="3" s="1"/>
  <c r="B75" i="3" l="1"/>
  <c r="E75" i="3"/>
  <c r="D75" i="3" s="1"/>
  <c r="F75" i="3" s="1"/>
  <c r="A76" i="3" s="1"/>
  <c r="C76" i="3" s="1"/>
  <c r="B76" i="3" l="1"/>
  <c r="E76" i="3"/>
  <c r="D76" i="3" s="1"/>
  <c r="F76" i="3" s="1"/>
  <c r="A77" i="3" s="1"/>
  <c r="E77" i="3" s="1"/>
  <c r="C77" i="3" l="1"/>
  <c r="D77" i="3" s="1"/>
  <c r="F77" i="3" s="1"/>
  <c r="A78" i="3" s="1"/>
  <c r="B77" i="3"/>
  <c r="B78" i="3" l="1"/>
  <c r="E78" i="3"/>
  <c r="C78" i="3"/>
  <c r="D78" i="3" l="1"/>
  <c r="F78" i="3" s="1"/>
  <c r="A79" i="3" s="1"/>
  <c r="C79" i="3" s="1"/>
  <c r="E79" i="3" l="1"/>
  <c r="D79" i="3" s="1"/>
  <c r="F79" i="3" s="1"/>
  <c r="A80" i="3" s="1"/>
  <c r="B79" i="3"/>
  <c r="B80" i="3" l="1"/>
  <c r="E80" i="3"/>
  <c r="C80" i="3"/>
  <c r="D80" i="3" l="1"/>
  <c r="F80" i="3" s="1"/>
  <c r="A81" i="3" s="1"/>
  <c r="E81" i="3" s="1"/>
  <c r="B81" i="3" l="1"/>
  <c r="C81" i="3"/>
  <c r="D81" i="3" s="1"/>
  <c r="F81" i="3" s="1"/>
  <c r="A82" i="3" s="1"/>
  <c r="C82" i="3" s="1"/>
  <c r="E82" i="3" l="1"/>
  <c r="D82" i="3" s="1"/>
  <c r="F82" i="3" s="1"/>
  <c r="A83" i="3" s="1"/>
  <c r="E83" i="3" s="1"/>
  <c r="B82" i="3"/>
  <c r="B83" i="3" l="1"/>
  <c r="C83" i="3"/>
  <c r="D83" i="3" s="1"/>
  <c r="F83" i="3" s="1"/>
  <c r="A84" i="3" s="1"/>
  <c r="C84" i="3" s="1"/>
  <c r="E84" i="3" l="1"/>
  <c r="D84" i="3" s="1"/>
  <c r="F84" i="3" s="1"/>
  <c r="A85" i="3" s="1"/>
  <c r="B85" i="3" s="1"/>
  <c r="B84" i="3"/>
  <c r="E85" i="3" l="1"/>
  <c r="C85" i="3"/>
  <c r="D85" i="3" l="1"/>
  <c r="F85" i="3" s="1"/>
  <c r="A86" i="3" s="1"/>
  <c r="E86" i="3" s="1"/>
  <c r="B86" i="3" l="1"/>
  <c r="C86" i="3"/>
  <c r="D86" i="3" s="1"/>
  <c r="F86" i="3" s="1"/>
  <c r="A87" i="3" s="1"/>
  <c r="C87" i="3" l="1"/>
  <c r="E87" i="3"/>
  <c r="D87" i="3" s="1"/>
  <c r="F87" i="3" s="1"/>
  <c r="A88" i="3" s="1"/>
  <c r="C88" i="3" s="1"/>
  <c r="B87" i="3"/>
  <c r="E88" i="3" l="1"/>
  <c r="D88" i="3" s="1"/>
  <c r="F88" i="3" s="1"/>
  <c r="A89" i="3" s="1"/>
  <c r="B89" i="3" s="1"/>
  <c r="B88" i="3"/>
  <c r="E89" i="3" l="1"/>
  <c r="D89" i="3" s="1"/>
  <c r="F89" i="3" s="1"/>
  <c r="A90" i="3" s="1"/>
  <c r="E90" i="3" s="1"/>
  <c r="C89" i="3"/>
  <c r="C90" i="3" l="1"/>
  <c r="D90" i="3" s="1"/>
  <c r="F90" i="3" s="1"/>
  <c r="A91" i="3" s="1"/>
  <c r="E91" i="3" s="1"/>
  <c r="B90" i="3"/>
  <c r="C91" i="3" l="1"/>
  <c r="B91" i="3"/>
  <c r="D91" i="3"/>
  <c r="F91" i="3" s="1"/>
  <c r="A92" i="3" s="1"/>
  <c r="E92" i="3" s="1"/>
  <c r="C92" i="3" l="1"/>
  <c r="D92" i="3" s="1"/>
  <c r="F92" i="3" s="1"/>
  <c r="A93" i="3" s="1"/>
  <c r="B92" i="3"/>
  <c r="B93" i="3" l="1"/>
  <c r="C93" i="3"/>
  <c r="E93" i="3"/>
  <c r="D93" i="3" l="1"/>
  <c r="F93" i="3" s="1"/>
  <c r="A94" i="3" s="1"/>
  <c r="C94" i="3" s="1"/>
  <c r="E94" i="3" l="1"/>
  <c r="D94" i="3" s="1"/>
  <c r="F94" i="3" s="1"/>
  <c r="A95" i="3" s="1"/>
  <c r="B94" i="3"/>
  <c r="E95" i="3" l="1"/>
  <c r="B95" i="3"/>
  <c r="C95" i="3"/>
  <c r="D95" i="3" l="1"/>
  <c r="F95" i="3" s="1"/>
  <c r="A96" i="3" s="1"/>
  <c r="E96" i="3" l="1"/>
  <c r="C96" i="3"/>
  <c r="B96" i="3"/>
  <c r="D96" i="3" l="1"/>
  <c r="F96" i="3" s="1"/>
  <c r="A97" i="3" s="1"/>
  <c r="C97" i="3" l="1"/>
  <c r="E97" i="3"/>
  <c r="B97" i="3"/>
  <c r="D97" i="3" l="1"/>
  <c r="F97" i="3" s="1"/>
  <c r="A98" i="3" s="1"/>
  <c r="B98" i="3" l="1"/>
  <c r="C98" i="3"/>
  <c r="E98" i="3"/>
  <c r="D98" i="3" l="1"/>
  <c r="F98" i="3" s="1"/>
  <c r="A99" i="3" s="1"/>
  <c r="C99" i="3" l="1"/>
  <c r="B99" i="3"/>
  <c r="E99" i="3"/>
  <c r="D99" i="3" l="1"/>
  <c r="F99" i="3" s="1"/>
  <c r="A100" i="3" s="1"/>
  <c r="E100" i="3" l="1"/>
  <c r="C100" i="3"/>
  <c r="B100" i="3"/>
  <c r="D100" i="3" l="1"/>
  <c r="F100" i="3" s="1"/>
  <c r="A101" i="3" s="1"/>
  <c r="B101" i="3" s="1"/>
  <c r="E101" i="3" l="1"/>
  <c r="C101" i="3"/>
  <c r="D101" i="3" l="1"/>
  <c r="F101" i="3" s="1"/>
  <c r="A102" i="3" s="1"/>
  <c r="C102" i="3" s="1"/>
  <c r="B102" i="3" l="1"/>
  <c r="E102" i="3"/>
  <c r="D102" i="3" s="1"/>
  <c r="F102" i="3" s="1"/>
  <c r="A103" i="3" s="1"/>
  <c r="B103" i="3" l="1"/>
  <c r="C103" i="3"/>
  <c r="E103" i="3"/>
  <c r="D103" i="3" l="1"/>
  <c r="F103" i="3" s="1"/>
  <c r="A104" i="3" s="1"/>
  <c r="E104" i="3" l="1"/>
  <c r="B104" i="3"/>
  <c r="C104" i="3"/>
  <c r="D104" i="3" l="1"/>
  <c r="F104" i="3" s="1"/>
  <c r="A105" i="3" s="1"/>
  <c r="B105" i="3" s="1"/>
  <c r="E105" i="3" l="1"/>
  <c r="C105" i="3"/>
  <c r="D105" i="3" l="1"/>
  <c r="F105" i="3" s="1"/>
  <c r="A106" i="3" s="1"/>
  <c r="B106" i="3" s="1"/>
  <c r="E106" i="3" l="1"/>
  <c r="C106" i="3"/>
  <c r="D106" i="3" l="1"/>
  <c r="F106" i="3" s="1"/>
  <c r="A107" i="3" s="1"/>
  <c r="B107" i="3" s="1"/>
  <c r="C107" i="3" l="1"/>
  <c r="E107" i="3"/>
  <c r="D107" i="3" s="1"/>
  <c r="F107" i="3" s="1"/>
  <c r="A108" i="3" s="1"/>
  <c r="C108" i="3" s="1"/>
  <c r="E108" i="3" l="1"/>
  <c r="D108" i="3" s="1"/>
  <c r="F108" i="3" s="1"/>
  <c r="A109" i="3" s="1"/>
  <c r="B108" i="3"/>
  <c r="B109" i="3" l="1"/>
  <c r="C109" i="3"/>
  <c r="E109" i="3"/>
  <c r="D109" i="3" l="1"/>
  <c r="F109" i="3" s="1"/>
  <c r="A110" i="3" s="1"/>
  <c r="B110" i="3" s="1"/>
  <c r="C110" i="3" l="1"/>
  <c r="E110" i="3"/>
  <c r="D110" i="3" s="1"/>
  <c r="F110" i="3" s="1"/>
  <c r="A111" i="3" s="1"/>
  <c r="B111" i="3" l="1"/>
  <c r="C111" i="3"/>
  <c r="E111" i="3"/>
  <c r="D111" i="3" l="1"/>
  <c r="F111" i="3" s="1"/>
  <c r="A112" i="3" s="1"/>
  <c r="C112" i="3" l="1"/>
  <c r="B112" i="3"/>
  <c r="E112" i="3"/>
  <c r="D112" i="3" l="1"/>
  <c r="F112" i="3" s="1"/>
  <c r="A113" i="3" s="1"/>
  <c r="B113" i="3" l="1"/>
  <c r="E113" i="3"/>
  <c r="C113" i="3"/>
  <c r="D113" i="3" l="1"/>
  <c r="F113" i="3" s="1"/>
  <c r="A114" i="3" s="1"/>
  <c r="C114" i="3" l="1"/>
  <c r="E114" i="3"/>
  <c r="B114" i="3"/>
  <c r="D114" i="3" l="1"/>
  <c r="F114" i="3" s="1"/>
  <c r="A115" i="3" s="1"/>
  <c r="C115" i="3" l="1"/>
  <c r="B115" i="3"/>
  <c r="E115" i="3"/>
  <c r="D115" i="3" l="1"/>
  <c r="F115" i="3" s="1"/>
  <c r="A116" i="3" s="1"/>
  <c r="E116" i="3" l="1"/>
  <c r="B116" i="3"/>
  <c r="C116" i="3"/>
  <c r="D116" i="3" l="1"/>
  <c r="F116" i="3" s="1"/>
  <c r="A117" i="3" s="1"/>
  <c r="E117" i="3" s="1"/>
  <c r="B117" i="3" l="1"/>
  <c r="C117" i="3"/>
  <c r="D117" i="3" s="1"/>
  <c r="F117" i="3" s="1"/>
  <c r="A118" i="3" s="1"/>
  <c r="B118" i="3" l="1"/>
  <c r="C118" i="3"/>
  <c r="E118" i="3"/>
  <c r="D118" i="3" l="1"/>
  <c r="F118" i="3" s="1"/>
  <c r="A119" i="3" s="1"/>
  <c r="B119" i="3" l="1"/>
  <c r="E119" i="3"/>
  <c r="C119" i="3"/>
  <c r="D119" i="3" l="1"/>
  <c r="F119" i="3" s="1"/>
  <c r="A120" i="3" s="1"/>
  <c r="C120" i="3" s="1"/>
  <c r="B120" i="3" l="1"/>
  <c r="E120" i="3"/>
  <c r="D120" i="3" s="1"/>
  <c r="F120" i="3" s="1"/>
  <c r="A121" i="3" s="1"/>
  <c r="B121" i="3" l="1"/>
  <c r="E121" i="3"/>
  <c r="C121" i="3"/>
  <c r="D121" i="3" l="1"/>
  <c r="F121" i="3" s="1"/>
  <c r="A122" i="3" s="1"/>
  <c r="C122" i="3" l="1"/>
  <c r="E122" i="3"/>
  <c r="B122" i="3"/>
  <c r="D122" i="3" l="1"/>
  <c r="F122" i="3" s="1"/>
  <c r="A123" i="3" s="1"/>
  <c r="E123" i="3" l="1"/>
  <c r="B123" i="3"/>
  <c r="C123" i="3"/>
  <c r="D123" i="3" l="1"/>
  <c r="F123" i="3" s="1"/>
  <c r="A124" i="3" s="1"/>
  <c r="E124" i="3" s="1"/>
  <c r="C124" i="3" l="1"/>
  <c r="D124" i="3" s="1"/>
  <c r="F124" i="3" s="1"/>
  <c r="A125" i="3" s="1"/>
  <c r="B124" i="3"/>
  <c r="C125" i="3" l="1"/>
  <c r="E125" i="3"/>
  <c r="D125" i="3" s="1"/>
  <c r="F125" i="3" s="1"/>
  <c r="A126" i="3" s="1"/>
  <c r="B125" i="3"/>
  <c r="C126" i="3" l="1"/>
  <c r="B126" i="3"/>
  <c r="E126" i="3"/>
  <c r="D126" i="3" s="1"/>
  <c r="F126" i="3" s="1"/>
  <c r="A127" i="3" s="1"/>
  <c r="E127" i="3" l="1"/>
  <c r="B127" i="3"/>
  <c r="C127" i="3"/>
  <c r="D127" i="3" l="1"/>
  <c r="F127" i="3" s="1"/>
  <c r="A128" i="3" s="1"/>
  <c r="B128" i="3" s="1"/>
  <c r="C128" i="3" l="1"/>
  <c r="E128" i="3"/>
  <c r="D128" i="3" s="1"/>
  <c r="F128" i="3" s="1"/>
  <c r="A129" i="3" s="1"/>
  <c r="E129" i="3" l="1"/>
  <c r="B129" i="3"/>
  <c r="C129" i="3"/>
  <c r="D129" i="3" l="1"/>
  <c r="F129" i="3" s="1"/>
  <c r="A130" i="3" s="1"/>
  <c r="B130" i="3" s="1"/>
  <c r="C130" i="3" l="1"/>
  <c r="E130" i="3"/>
  <c r="D130" i="3" s="1"/>
  <c r="F130" i="3" s="1"/>
  <c r="A131" i="3" s="1"/>
  <c r="C131" i="3" l="1"/>
  <c r="B131" i="3"/>
  <c r="E131" i="3"/>
  <c r="D131" i="3" l="1"/>
  <c r="F131" i="3" s="1"/>
  <c r="A132" i="3" s="1"/>
  <c r="E132" i="3" l="1"/>
  <c r="C132" i="3"/>
  <c r="B132" i="3"/>
  <c r="D132" i="3" l="1"/>
  <c r="F132" i="3" s="1"/>
  <c r="A133" i="3" s="1"/>
  <c r="C133" i="3" l="1"/>
  <c r="B133" i="3"/>
  <c r="E133" i="3"/>
  <c r="D133" i="3" s="1"/>
  <c r="F133" i="3" s="1"/>
  <c r="A134" i="3" s="1"/>
  <c r="E134" i="3" l="1"/>
  <c r="C134" i="3"/>
  <c r="B134" i="3"/>
  <c r="D134" i="3" l="1"/>
  <c r="F134" i="3" s="1"/>
  <c r="A135" i="3" s="1"/>
  <c r="C135" i="3" l="1"/>
  <c r="E135" i="3"/>
  <c r="B135" i="3"/>
  <c r="D135" i="3" l="1"/>
  <c r="F135" i="3" s="1"/>
  <c r="A136" i="3" s="1"/>
  <c r="E136" i="3" s="1"/>
  <c r="C136" i="3" l="1"/>
  <c r="B136" i="3"/>
  <c r="D136" i="3"/>
  <c r="F136" i="3" s="1"/>
  <c r="A137" i="3" s="1"/>
  <c r="B137" i="3" l="1"/>
  <c r="E137" i="3"/>
  <c r="D137" i="3" s="1"/>
  <c r="F137" i="3" s="1"/>
  <c r="A138" i="3" s="1"/>
  <c r="C137" i="3"/>
  <c r="C138" i="3" l="1"/>
  <c r="E138" i="3"/>
  <c r="B138" i="3"/>
  <c r="D138" i="3" l="1"/>
  <c r="F138" i="3" s="1"/>
  <c r="A139" i="3" s="1"/>
  <c r="B139" i="3" l="1"/>
  <c r="C139" i="3"/>
  <c r="E139" i="3"/>
  <c r="D139" i="3" s="1"/>
  <c r="F139" i="3" s="1"/>
  <c r="A140" i="3" s="1"/>
  <c r="E140" i="3" l="1"/>
  <c r="B140" i="3"/>
  <c r="C140" i="3"/>
  <c r="D140" i="3" l="1"/>
  <c r="F140" i="3" s="1"/>
  <c r="A141" i="3" s="1"/>
  <c r="C141" i="3" l="1"/>
  <c r="B141" i="3"/>
  <c r="E141" i="3"/>
  <c r="D141" i="3" s="1"/>
  <c r="F141" i="3" s="1"/>
  <c r="A142" i="3" s="1"/>
  <c r="E142" i="3" l="1"/>
  <c r="C142" i="3"/>
  <c r="B142" i="3"/>
  <c r="D142" i="3" l="1"/>
  <c r="F142" i="3" s="1"/>
  <c r="A143" i="3" s="1"/>
  <c r="C143" i="3" l="1"/>
  <c r="E143" i="3"/>
  <c r="B143" i="3"/>
  <c r="D143" i="3" l="1"/>
  <c r="F143" i="3" s="1"/>
  <c r="A144" i="3" s="1"/>
  <c r="E144" i="3" l="1"/>
  <c r="B144" i="3"/>
  <c r="C144" i="3"/>
  <c r="D144" i="3" s="1"/>
  <c r="F144" i="3" s="1"/>
  <c r="A145" i="3" s="1"/>
  <c r="C145" i="3" l="1"/>
  <c r="E145" i="3"/>
  <c r="B145" i="3"/>
  <c r="D145" i="3" l="1"/>
  <c r="F145" i="3" s="1"/>
  <c r="A146" i="3" s="1"/>
  <c r="B146" i="3" s="1"/>
  <c r="C146" i="3" l="1"/>
  <c r="E146" i="3"/>
  <c r="D146" i="3" l="1"/>
  <c r="F146" i="3" s="1"/>
  <c r="A147" i="3" s="1"/>
  <c r="E147" i="3" l="1"/>
  <c r="B147" i="3"/>
  <c r="C147" i="3"/>
  <c r="D147" i="3" l="1"/>
  <c r="F147" i="3" s="1"/>
  <c r="A148" i="3" s="1"/>
  <c r="E148" i="3" l="1"/>
  <c r="B148" i="3"/>
  <c r="C148" i="3"/>
  <c r="D148" i="3" l="1"/>
  <c r="F148" i="3" s="1"/>
  <c r="A149" i="3" s="1"/>
  <c r="B149" i="3" s="1"/>
  <c r="C149" i="3" l="1"/>
  <c r="E149" i="3"/>
  <c r="D149" i="3" s="1"/>
  <c r="F149" i="3" s="1"/>
  <c r="A150" i="3" s="1"/>
  <c r="B150" i="3" l="1"/>
  <c r="E150" i="3"/>
  <c r="C150" i="3"/>
  <c r="D150" i="3" l="1"/>
  <c r="F150" i="3" s="1"/>
  <c r="A151" i="3" s="1"/>
  <c r="B151" i="3" l="1"/>
  <c r="C151" i="3"/>
  <c r="E151" i="3"/>
  <c r="D151" i="3" s="1"/>
  <c r="F151" i="3" s="1"/>
  <c r="A152" i="3" s="1"/>
  <c r="E152" i="3" l="1"/>
  <c r="B152" i="3"/>
  <c r="C152" i="3"/>
  <c r="D152" i="3" l="1"/>
  <c r="F152" i="3" s="1"/>
  <c r="A153" i="3" s="1"/>
  <c r="B153" i="3" s="1"/>
  <c r="C153" i="3" l="1"/>
  <c r="E153" i="3"/>
  <c r="D153" i="3"/>
  <c r="F153" i="3" s="1"/>
  <c r="A154" i="3" s="1"/>
  <c r="E154" i="3" l="1"/>
  <c r="C154" i="3"/>
  <c r="B154" i="3"/>
  <c r="D154" i="3" l="1"/>
  <c r="F154" i="3" s="1"/>
  <c r="A155" i="3" s="1"/>
  <c r="C155" i="3" l="1"/>
  <c r="E155" i="3"/>
  <c r="B155" i="3"/>
  <c r="D155" i="3" l="1"/>
  <c r="F155" i="3" s="1"/>
  <c r="A156" i="3" s="1"/>
  <c r="B156" i="3" s="1"/>
  <c r="C156" i="3" l="1"/>
  <c r="E156" i="3"/>
  <c r="D156" i="3" s="1"/>
  <c r="F156" i="3" s="1"/>
  <c r="A157" i="3" s="1"/>
  <c r="C157" i="3" s="1"/>
  <c r="B157" i="3" l="1"/>
  <c r="E157" i="3"/>
  <c r="D157" i="3" s="1"/>
  <c r="F157" i="3" s="1"/>
  <c r="A158" i="3" s="1"/>
  <c r="B158" i="3" s="1"/>
  <c r="C158" i="3" l="1"/>
  <c r="E158" i="3"/>
  <c r="D158" i="3" s="1"/>
  <c r="F158" i="3" s="1"/>
  <c r="A159" i="3" s="1"/>
  <c r="E159" i="3" l="1"/>
  <c r="B159" i="3"/>
  <c r="C159" i="3"/>
  <c r="D159" i="3" s="1"/>
  <c r="F159" i="3" s="1"/>
  <c r="A160" i="3" s="1"/>
  <c r="C160" i="3" l="1"/>
  <c r="B160" i="3"/>
  <c r="E160" i="3"/>
  <c r="D160" i="3" l="1"/>
  <c r="F160" i="3" s="1"/>
  <c r="A161" i="3" s="1"/>
  <c r="E161" i="3" l="1"/>
  <c r="C161" i="3"/>
  <c r="B161" i="3"/>
  <c r="D161" i="3" l="1"/>
  <c r="F161" i="3" s="1"/>
  <c r="A162" i="3" s="1"/>
  <c r="C162" i="3" l="1"/>
  <c r="E162" i="3"/>
  <c r="B162" i="3"/>
  <c r="D162" i="3" l="1"/>
  <c r="F162" i="3" s="1"/>
  <c r="A163" i="3" s="1"/>
  <c r="B163" i="3" l="1"/>
  <c r="C163" i="3"/>
  <c r="E163" i="3"/>
  <c r="D163" i="3" l="1"/>
  <c r="F163" i="3" s="1"/>
  <c r="A164" i="3" s="1"/>
  <c r="E164" i="3" l="1"/>
  <c r="C164" i="3"/>
  <c r="B164" i="3"/>
  <c r="D164" i="3" l="1"/>
  <c r="F164" i="3" s="1"/>
  <c r="A165" i="3" s="1"/>
  <c r="E165" i="3" s="1"/>
  <c r="B165" i="3" l="1"/>
  <c r="C165" i="3"/>
  <c r="D165" i="3"/>
  <c r="F165" i="3" s="1"/>
  <c r="A166" i="3" s="1"/>
  <c r="B166" i="3" l="1"/>
  <c r="C166" i="3"/>
  <c r="E166" i="3"/>
  <c r="D166" i="3" l="1"/>
  <c r="F166" i="3" s="1"/>
  <c r="A167" i="3" s="1"/>
  <c r="C167" i="3" l="1"/>
  <c r="E167" i="3"/>
  <c r="B167" i="3"/>
  <c r="D167" i="3" l="1"/>
  <c r="F167" i="3" s="1"/>
  <c r="A168" i="3" s="1"/>
  <c r="C168" i="3" l="1"/>
  <c r="B168" i="3"/>
  <c r="E168" i="3"/>
  <c r="D168" i="3" s="1"/>
  <c r="F168" i="3" s="1"/>
  <c r="A169" i="3" s="1"/>
  <c r="C169" i="3" l="1"/>
  <c r="E169" i="3"/>
  <c r="B169" i="3"/>
  <c r="D169" i="3" l="1"/>
  <c r="F169" i="3" s="1"/>
  <c r="A170" i="3" s="1"/>
  <c r="C170" i="3" s="1"/>
  <c r="E170" i="3" l="1"/>
  <c r="D170" i="3" s="1"/>
  <c r="F170" i="3" s="1"/>
  <c r="A171" i="3" s="1"/>
  <c r="B171" i="3" s="1"/>
  <c r="B170" i="3"/>
  <c r="C171" i="3" l="1"/>
  <c r="E171" i="3"/>
  <c r="D171" i="3" s="1"/>
  <c r="F171" i="3" s="1"/>
  <c r="A172" i="3" s="1"/>
  <c r="B172" i="3" s="1"/>
  <c r="E172" i="3" l="1"/>
  <c r="D172" i="3" s="1"/>
  <c r="F172" i="3" s="1"/>
  <c r="A173" i="3" s="1"/>
  <c r="E173" i="3" s="1"/>
  <c r="C172" i="3"/>
  <c r="B173" i="3" l="1"/>
  <c r="C173" i="3"/>
  <c r="D173" i="3" s="1"/>
  <c r="F173" i="3" s="1"/>
  <c r="A174" i="3" s="1"/>
  <c r="E174" i="3" s="1"/>
  <c r="C174" i="3" l="1"/>
  <c r="D174" i="3" s="1"/>
  <c r="F174" i="3" s="1"/>
  <c r="A175" i="3" s="1"/>
  <c r="E175" i="3" s="1"/>
  <c r="B174" i="3"/>
  <c r="B175" i="3" l="1"/>
  <c r="C175" i="3"/>
  <c r="D175" i="3"/>
  <c r="F175" i="3" s="1"/>
  <c r="A176" i="3" s="1"/>
  <c r="B176" i="3" l="1"/>
  <c r="C176" i="3"/>
  <c r="E176" i="3"/>
  <c r="D176" i="3" l="1"/>
  <c r="F176" i="3" s="1"/>
  <c r="A177" i="3" s="1"/>
  <c r="C177" i="3" l="1"/>
  <c r="E177" i="3"/>
  <c r="B177" i="3"/>
  <c r="D177" i="3" l="1"/>
  <c r="F177" i="3" s="1"/>
  <c r="A178" i="3" s="1"/>
  <c r="C178" i="3" l="1"/>
  <c r="B178" i="3"/>
  <c r="E178" i="3"/>
  <c r="D178" i="3" l="1"/>
  <c r="F178" i="3" s="1"/>
  <c r="A179" i="3" s="1"/>
  <c r="B179" i="3" l="1"/>
  <c r="E179" i="3"/>
  <c r="C179" i="3"/>
  <c r="D179" i="3" l="1"/>
  <c r="F179" i="3" s="1"/>
  <c r="A180" i="3" s="1"/>
  <c r="B180" i="3" l="1"/>
  <c r="E180" i="3"/>
  <c r="C180" i="3"/>
  <c r="D180" i="3" l="1"/>
  <c r="F180" i="3" s="1"/>
  <c r="A181" i="3" s="1"/>
  <c r="E181" i="3" s="1"/>
  <c r="C181" i="3" l="1"/>
  <c r="D181" i="3" s="1"/>
  <c r="F181" i="3" s="1"/>
  <c r="A182" i="3" s="1"/>
  <c r="C182" i="3" s="1"/>
  <c r="B181" i="3"/>
  <c r="E182" i="3" l="1"/>
  <c r="D182" i="3" s="1"/>
  <c r="F182" i="3" s="1"/>
  <c r="A183" i="3" s="1"/>
  <c r="B182" i="3"/>
  <c r="B183" i="3" l="1"/>
  <c r="C183" i="3"/>
  <c r="E183" i="3"/>
  <c r="D183" i="3" l="1"/>
  <c r="F183" i="3" s="1"/>
  <c r="A184" i="3" s="1"/>
  <c r="E184" i="3" l="1"/>
  <c r="B184" i="3"/>
  <c r="C184" i="3"/>
  <c r="D184" i="3" s="1"/>
  <c r="F184" i="3" s="1"/>
  <c r="A185" i="3" s="1"/>
  <c r="B185" i="3" l="1"/>
  <c r="C185" i="3"/>
  <c r="E185" i="3"/>
  <c r="D185" i="3" s="1"/>
  <c r="F185" i="3" s="1"/>
  <c r="A186" i="3" s="1"/>
  <c r="C186" i="3" l="1"/>
  <c r="B186" i="3"/>
  <c r="E186" i="3"/>
  <c r="D186" i="3" s="1"/>
  <c r="F186" i="3" s="1"/>
  <c r="A187" i="3" s="1"/>
  <c r="B187" i="3" l="1"/>
  <c r="E187" i="3"/>
  <c r="C187" i="3"/>
  <c r="D187" i="3" l="1"/>
  <c r="F187" i="3" s="1"/>
  <c r="A188" i="3" s="1"/>
  <c r="E188" i="3" s="1"/>
  <c r="C188" i="3" l="1"/>
  <c r="D188" i="3" s="1"/>
  <c r="F188" i="3" s="1"/>
  <c r="A189" i="3" s="1"/>
  <c r="E189" i="3" s="1"/>
  <c r="B188" i="3"/>
  <c r="B189" i="3" l="1"/>
  <c r="C189" i="3"/>
  <c r="D189" i="3" s="1"/>
  <c r="F189" i="3" s="1"/>
  <c r="A190" i="3" s="1"/>
  <c r="B190" i="3" l="1"/>
  <c r="E190" i="3"/>
  <c r="C190" i="3"/>
  <c r="D190" i="3" l="1"/>
  <c r="F190" i="3" s="1"/>
  <c r="A191" i="3" s="1"/>
  <c r="E191" i="3" l="1"/>
  <c r="B191" i="3"/>
  <c r="C191" i="3"/>
  <c r="D191" i="3" s="1"/>
  <c r="F191" i="3" s="1"/>
  <c r="A192" i="3" s="1"/>
  <c r="B192" i="3" l="1"/>
  <c r="E192" i="3"/>
  <c r="C192" i="3"/>
  <c r="D192" i="3" l="1"/>
  <c r="F192" i="3" s="1"/>
  <c r="A193" i="3" s="1"/>
  <c r="B193" i="3" l="1"/>
  <c r="E193" i="3"/>
  <c r="C193" i="3"/>
  <c r="D193" i="3" l="1"/>
  <c r="F193" i="3" s="1"/>
  <c r="A194" i="3" s="1"/>
  <c r="C194" i="3" s="1"/>
  <c r="B194" i="3" l="1"/>
  <c r="E194" i="3"/>
  <c r="D194" i="3" s="1"/>
  <c r="F194" i="3" s="1"/>
  <c r="A195" i="3" s="1"/>
  <c r="B195" i="3" s="1"/>
  <c r="E195" i="3" l="1"/>
  <c r="D195" i="3" s="1"/>
  <c r="F195" i="3" s="1"/>
  <c r="A196" i="3" s="1"/>
  <c r="B196" i="3" s="1"/>
  <c r="C195" i="3"/>
  <c r="E196" i="3" l="1"/>
  <c r="C196" i="3"/>
  <c r="D196" i="3" l="1"/>
  <c r="F196" i="3" s="1"/>
  <c r="A197" i="3" s="1"/>
  <c r="B197" i="3" s="1"/>
  <c r="C197" i="3" l="1"/>
  <c r="E197" i="3"/>
  <c r="D197" i="3" s="1"/>
  <c r="F197" i="3" s="1"/>
  <c r="A198" i="3" s="1"/>
  <c r="C198" i="3" l="1"/>
  <c r="B198" i="3"/>
  <c r="E198" i="3"/>
  <c r="D198" i="3" l="1"/>
  <c r="F198" i="3" s="1"/>
  <c r="A199" i="3" s="1"/>
  <c r="E199" i="3" l="1"/>
  <c r="B199" i="3"/>
  <c r="C199" i="3"/>
  <c r="D199" i="3" l="1"/>
  <c r="F199" i="3" s="1"/>
  <c r="A200" i="3" s="1"/>
  <c r="B200" i="3" s="1"/>
  <c r="C200" i="3" l="1"/>
  <c r="E200" i="3"/>
  <c r="D200" i="3"/>
  <c r="F200" i="3" s="1"/>
  <c r="A201" i="3" s="1"/>
  <c r="E201" i="3" l="1"/>
  <c r="B201" i="3"/>
  <c r="C201" i="3"/>
  <c r="D201" i="3" s="1"/>
  <c r="F201" i="3" s="1"/>
  <c r="A202" i="3" s="1"/>
  <c r="B202" i="3" l="1"/>
  <c r="C202" i="3"/>
  <c r="E202" i="3"/>
  <c r="D202" i="3" s="1"/>
  <c r="F202" i="3" s="1"/>
  <c r="A203" i="3" s="1"/>
  <c r="B203" i="3" l="1"/>
  <c r="E203" i="3"/>
  <c r="C203" i="3"/>
  <c r="D203" i="3" l="1"/>
  <c r="F203" i="3" s="1"/>
  <c r="A204" i="3" s="1"/>
  <c r="B204" i="3" s="1"/>
  <c r="E204" i="3" l="1"/>
  <c r="C204" i="3"/>
  <c r="D204" i="3" l="1"/>
  <c r="F204" i="3" s="1"/>
  <c r="A205" i="3" s="1"/>
  <c r="E205" i="3" s="1"/>
  <c r="C205" i="3" l="1"/>
  <c r="D205" i="3" s="1"/>
  <c r="F205" i="3" s="1"/>
  <c r="A206" i="3" s="1"/>
  <c r="B206" i="3" s="1"/>
  <c r="B205" i="3"/>
  <c r="E206" i="3" l="1"/>
  <c r="C206" i="3"/>
  <c r="D206" i="3"/>
  <c r="F206" i="3" s="1"/>
  <c r="A207" i="3" s="1"/>
  <c r="E207" i="3" l="1"/>
  <c r="C207" i="3"/>
  <c r="B207" i="3"/>
  <c r="D207" i="3" l="1"/>
  <c r="F207" i="3" s="1"/>
  <c r="A208" i="3" s="1"/>
  <c r="B208" i="3" l="1"/>
  <c r="C208" i="3"/>
  <c r="E208" i="3"/>
  <c r="D208" i="3" s="1"/>
  <c r="F208" i="3" s="1"/>
  <c r="A209" i="3" s="1"/>
  <c r="E209" i="3" l="1"/>
  <c r="B209" i="3"/>
  <c r="C209" i="3"/>
  <c r="D209" i="3" s="1"/>
  <c r="F209" i="3" s="1"/>
  <c r="A210" i="3" s="1"/>
  <c r="B210" i="3" l="1"/>
  <c r="C210" i="3"/>
  <c r="E210" i="3"/>
  <c r="D210" i="3" l="1"/>
  <c r="F210" i="3" s="1"/>
  <c r="A211" i="3" s="1"/>
  <c r="C211" i="3" l="1"/>
  <c r="B211" i="3"/>
  <c r="E211" i="3"/>
  <c r="D211" i="3" l="1"/>
  <c r="F211" i="3" s="1"/>
  <c r="A212" i="3" s="1"/>
  <c r="E212" i="3" l="1"/>
  <c r="C212" i="3"/>
  <c r="B212" i="3"/>
  <c r="D212" i="3" l="1"/>
  <c r="F212" i="3" s="1"/>
  <c r="A213" i="3" s="1"/>
  <c r="E213" i="3" s="1"/>
  <c r="C213" i="3" l="1"/>
  <c r="D213" i="3" s="1"/>
  <c r="F213" i="3" s="1"/>
  <c r="A214" i="3" s="1"/>
  <c r="B213" i="3"/>
  <c r="B214" i="3" l="1"/>
  <c r="C214" i="3"/>
  <c r="E214" i="3"/>
  <c r="D214" i="3" s="1"/>
  <c r="F214" i="3" s="1"/>
  <c r="A215" i="3" s="1"/>
  <c r="C215" i="3" l="1"/>
  <c r="B215" i="3"/>
  <c r="E215" i="3"/>
  <c r="D215" i="3" l="1"/>
  <c r="F215" i="3" s="1"/>
  <c r="A216" i="3" s="1"/>
  <c r="C216" i="3" l="1"/>
  <c r="E216" i="3"/>
  <c r="B216" i="3"/>
  <c r="D216" i="3" l="1"/>
  <c r="F216" i="3" s="1"/>
  <c r="A217" i="3" s="1"/>
  <c r="B217" i="3" l="1"/>
  <c r="E217" i="3"/>
  <c r="C217" i="3"/>
  <c r="D217" i="3" l="1"/>
  <c r="F217" i="3" s="1"/>
  <c r="A218" i="3" s="1"/>
  <c r="B218" i="3" l="1"/>
  <c r="C218" i="3"/>
  <c r="E218" i="3"/>
  <c r="D218" i="3" s="1"/>
  <c r="F218" i="3" s="1"/>
  <c r="A219" i="3" s="1"/>
  <c r="E219" i="3" l="1"/>
  <c r="C219" i="3"/>
  <c r="B219" i="3"/>
  <c r="D219" i="3" l="1"/>
  <c r="F219" i="3" s="1"/>
  <c r="A220" i="3" s="1"/>
  <c r="C220" i="3" l="1"/>
  <c r="B220" i="3"/>
  <c r="E220" i="3"/>
  <c r="D220" i="3" l="1"/>
  <c r="F220" i="3" s="1"/>
  <c r="A221" i="3" s="1"/>
  <c r="B221" i="3" l="1"/>
  <c r="C221" i="3"/>
  <c r="E221" i="3"/>
  <c r="D221" i="3" l="1"/>
  <c r="F221" i="3" s="1"/>
  <c r="A222" i="3" s="1"/>
  <c r="C222" i="3" l="1"/>
  <c r="B222" i="3"/>
  <c r="E222" i="3"/>
  <c r="D222" i="3" l="1"/>
  <c r="F222" i="3" s="1"/>
  <c r="A223" i="3" s="1"/>
  <c r="B223" i="3" l="1"/>
  <c r="E223" i="3"/>
  <c r="C223" i="3"/>
  <c r="D223" i="3" l="1"/>
  <c r="F223" i="3" s="1"/>
  <c r="A224" i="3" s="1"/>
  <c r="B224" i="3" l="1"/>
  <c r="C224" i="3"/>
  <c r="E224" i="3"/>
  <c r="D224" i="3" s="1"/>
  <c r="F224" i="3" s="1"/>
  <c r="A225" i="3" s="1"/>
  <c r="E225" i="3" l="1"/>
  <c r="B225" i="3"/>
  <c r="C225" i="3"/>
  <c r="D225" i="3" l="1"/>
  <c r="F225" i="3" s="1"/>
  <c r="A226" i="3" s="1"/>
  <c r="B226" i="3" s="1"/>
  <c r="E226" i="3" l="1"/>
  <c r="D226" i="3" s="1"/>
  <c r="F226" i="3" s="1"/>
  <c r="A227" i="3" s="1"/>
  <c r="B227" i="3" s="1"/>
  <c r="C226" i="3"/>
  <c r="E227" i="3" l="1"/>
  <c r="C227" i="3"/>
  <c r="D227" i="3" l="1"/>
  <c r="F227" i="3" s="1"/>
  <c r="A228" i="3" s="1"/>
  <c r="E228" i="3" l="1"/>
  <c r="B228" i="3"/>
  <c r="C228" i="3"/>
  <c r="D228" i="3" s="1"/>
  <c r="F228" i="3" s="1"/>
  <c r="A229" i="3" s="1"/>
  <c r="B229" i="3" l="1"/>
  <c r="E229" i="3"/>
  <c r="D229" i="3" s="1"/>
  <c r="F229" i="3" s="1"/>
  <c r="A230" i="3" s="1"/>
  <c r="C230" i="3" s="1"/>
  <c r="C229" i="3"/>
  <c r="E230" i="3" l="1"/>
  <c r="D230" i="3" s="1"/>
  <c r="F230" i="3" s="1"/>
  <c r="A231" i="3" s="1"/>
  <c r="B230" i="3"/>
  <c r="C231" i="3" l="1"/>
  <c r="E231" i="3"/>
  <c r="B231" i="3"/>
  <c r="D231" i="3" l="1"/>
  <c r="F231" i="3" s="1"/>
  <c r="A232" i="3" s="1"/>
  <c r="B232" i="3" l="1"/>
  <c r="E232" i="3"/>
  <c r="C232" i="3"/>
  <c r="D232" i="3" l="1"/>
  <c r="F232" i="3" s="1"/>
  <c r="A233" i="3" s="1"/>
  <c r="B233" i="3" l="1"/>
  <c r="C233" i="3"/>
  <c r="E233" i="3"/>
  <c r="D233" i="3" l="1"/>
  <c r="F233" i="3" s="1"/>
  <c r="A234" i="3" s="1"/>
  <c r="C234" i="3" l="1"/>
  <c r="E234" i="3"/>
  <c r="B234" i="3"/>
  <c r="D234" i="3" l="1"/>
  <c r="F234" i="3" s="1"/>
  <c r="A235" i="3" s="1"/>
  <c r="B235" i="3" l="1"/>
  <c r="E235" i="3"/>
  <c r="C235" i="3"/>
  <c r="D235" i="3" l="1"/>
  <c r="F235" i="3" s="1"/>
  <c r="A236" i="3" s="1"/>
  <c r="E236" i="3" l="1"/>
  <c r="B236" i="3"/>
  <c r="C236" i="3"/>
  <c r="D236" i="3" l="1"/>
  <c r="F236" i="3" s="1"/>
  <c r="A237" i="3" s="1"/>
  <c r="B237" i="3" s="1"/>
  <c r="E237" i="3" l="1"/>
  <c r="D237" i="3" s="1"/>
  <c r="F237" i="3" s="1"/>
  <c r="A238" i="3" s="1"/>
  <c r="C237" i="3"/>
  <c r="C238" i="3" l="1"/>
  <c r="E238" i="3"/>
  <c r="B238" i="3"/>
  <c r="D238" i="3" l="1"/>
  <c r="F238" i="3" s="1"/>
  <c r="A239" i="3" s="1"/>
  <c r="B239" i="3" l="1"/>
  <c r="E239" i="3"/>
  <c r="C239" i="3"/>
  <c r="D239" i="3" l="1"/>
  <c r="F239" i="3" s="1"/>
  <c r="A240" i="3" s="1"/>
  <c r="C240" i="3" l="1"/>
  <c r="B240" i="3"/>
  <c r="E240" i="3"/>
  <c r="D240" i="3" s="1"/>
  <c r="F240" i="3" s="1"/>
  <c r="A241" i="3" s="1"/>
  <c r="C241" i="3" l="1"/>
  <c r="E241" i="3"/>
  <c r="B241" i="3"/>
  <c r="D241" i="3" l="1"/>
  <c r="F241" i="3" s="1"/>
  <c r="A242" i="3" s="1"/>
  <c r="C242" i="3" l="1"/>
  <c r="B242" i="3"/>
  <c r="E242" i="3"/>
  <c r="D242" i="3" l="1"/>
  <c r="F242" i="3" s="1"/>
  <c r="A243" i="3" s="1"/>
  <c r="C243" i="3" l="1"/>
  <c r="B243" i="3"/>
  <c r="E243" i="3"/>
  <c r="D243" i="3" l="1"/>
  <c r="F243" i="3" s="1"/>
  <c r="A244" i="3" s="1"/>
  <c r="B244" i="3" l="1"/>
  <c r="C244" i="3"/>
  <c r="E244" i="3"/>
  <c r="D244" i="3" l="1"/>
  <c r="F244" i="3" s="1"/>
  <c r="A245" i="3" s="1"/>
  <c r="B245" i="3" l="1"/>
  <c r="E245" i="3"/>
  <c r="C245" i="3"/>
  <c r="D245" i="3" l="1"/>
  <c r="F245" i="3" s="1"/>
  <c r="A246" i="3" s="1"/>
  <c r="E246" i="3" l="1"/>
  <c r="B246" i="3"/>
  <c r="C246" i="3"/>
  <c r="D246" i="3" s="1"/>
  <c r="F246" i="3" s="1"/>
  <c r="A247" i="3" s="1"/>
  <c r="C247" i="3" l="1"/>
  <c r="B247" i="3"/>
  <c r="E247" i="3"/>
  <c r="D247" i="3" l="1"/>
  <c r="F247" i="3" s="1"/>
  <c r="A248" i="3" s="1"/>
  <c r="C248" i="3" l="1"/>
  <c r="E248" i="3"/>
  <c r="B248" i="3"/>
  <c r="D248" i="3" l="1"/>
  <c r="F248" i="3" s="1"/>
  <c r="A249" i="3" s="1"/>
  <c r="E249" i="3" l="1"/>
  <c r="C249" i="3"/>
  <c r="B249" i="3"/>
  <c r="D249" i="3" l="1"/>
  <c r="F249" i="3" s="1"/>
  <c r="A250" i="3" s="1"/>
  <c r="C250" i="3" l="1"/>
  <c r="E250" i="3"/>
  <c r="D250" i="3" s="1"/>
  <c r="F250" i="3" s="1"/>
  <c r="A251" i="3" s="1"/>
  <c r="B250" i="3"/>
  <c r="C251" i="3" l="1"/>
  <c r="B251" i="3"/>
  <c r="E251" i="3"/>
  <c r="R56" i="1"/>
  <c r="B18" i="19" s="1"/>
  <c r="R63" i="1"/>
  <c r="R57" i="1"/>
  <c r="R58" i="1"/>
  <c r="R59" i="1"/>
  <c r="R60" i="1"/>
  <c r="R54" i="1"/>
  <c r="R68" i="1"/>
  <c r="R65" i="1"/>
  <c r="R66" i="1"/>
  <c r="R64" i="1"/>
  <c r="R6" i="1"/>
  <c r="R6" i="12" s="1"/>
  <c r="E77" i="1"/>
  <c r="F77" i="1"/>
  <c r="G77" i="1"/>
  <c r="H77" i="1"/>
  <c r="I77" i="1"/>
  <c r="J77" i="1"/>
  <c r="K77" i="1"/>
  <c r="L77" i="1"/>
  <c r="M77" i="1"/>
  <c r="N77" i="1"/>
  <c r="O77" i="1"/>
  <c r="P77" i="1"/>
  <c r="R77" i="1" l="1"/>
  <c r="F18" i="19"/>
  <c r="R71" i="12"/>
  <c r="B30" i="19"/>
  <c r="R68" i="12"/>
  <c r="B27" i="19"/>
  <c r="R63" i="12"/>
  <c r="B22" i="19"/>
  <c r="R53" i="12"/>
  <c r="B12" i="19"/>
  <c r="R62" i="12"/>
  <c r="B21" i="19"/>
  <c r="R57" i="12"/>
  <c r="B16" i="19"/>
  <c r="R61" i="12"/>
  <c r="B20" i="19"/>
  <c r="R56" i="12"/>
  <c r="B15" i="19"/>
  <c r="R60" i="12"/>
  <c r="B19" i="19"/>
  <c r="R67" i="12"/>
  <c r="B26" i="19"/>
  <c r="R69" i="12"/>
  <c r="B28" i="19"/>
  <c r="R66" i="12"/>
  <c r="B25" i="19"/>
  <c r="P24" i="13"/>
  <c r="P54" i="12"/>
  <c r="H72" i="12"/>
  <c r="H24" i="13"/>
  <c r="H54" i="12"/>
  <c r="C9" i="14"/>
  <c r="R59" i="12"/>
  <c r="M72" i="12"/>
  <c r="M24" i="13"/>
  <c r="M54" i="12"/>
  <c r="I72" i="12"/>
  <c r="I24" i="13"/>
  <c r="I54" i="12"/>
  <c r="E24" i="13"/>
  <c r="E42" i="13" s="1"/>
  <c r="E54" i="12"/>
  <c r="O70" i="1"/>
  <c r="O73" i="12" s="1"/>
  <c r="O24" i="13"/>
  <c r="O54" i="12"/>
  <c r="K72" i="12"/>
  <c r="K24" i="13"/>
  <c r="K54" i="12"/>
  <c r="G72" i="12"/>
  <c r="G24" i="13"/>
  <c r="G54" i="12"/>
  <c r="L70" i="1"/>
  <c r="L73" i="12" s="1"/>
  <c r="L24" i="13"/>
  <c r="L54" i="12"/>
  <c r="N72" i="12"/>
  <c r="N24" i="13"/>
  <c r="N54" i="12"/>
  <c r="J40" i="13"/>
  <c r="J24" i="13"/>
  <c r="J54" i="12"/>
  <c r="F40" i="13"/>
  <c r="F24" i="13"/>
  <c r="F54" i="12"/>
  <c r="D251" i="3"/>
  <c r="F251" i="3" s="1"/>
  <c r="A252" i="3" s="1"/>
  <c r="E70" i="1"/>
  <c r="E73" i="12" s="1"/>
  <c r="R8" i="1"/>
  <c r="R8" i="12" l="1"/>
  <c r="R43" i="1"/>
  <c r="F22" i="19"/>
  <c r="F16" i="19"/>
  <c r="F19" i="19"/>
  <c r="F21" i="19"/>
  <c r="F30" i="19"/>
  <c r="B39" i="19"/>
  <c r="F28" i="19"/>
  <c r="F20" i="19"/>
  <c r="B40" i="19"/>
  <c r="R54" i="12"/>
  <c r="B13" i="19"/>
  <c r="F25" i="19"/>
  <c r="F15" i="19"/>
  <c r="F12" i="19"/>
  <c r="F26" i="19"/>
  <c r="J18" i="19"/>
  <c r="F42" i="13"/>
  <c r="F44" i="13" s="1"/>
  <c r="J42" i="13"/>
  <c r="J51" i="13" s="1"/>
  <c r="F72" i="12"/>
  <c r="G70" i="1"/>
  <c r="G73" i="12" s="1"/>
  <c r="N40" i="13"/>
  <c r="N42" i="13" s="1"/>
  <c r="N51" i="13" s="1"/>
  <c r="G40" i="13"/>
  <c r="G42" i="13" s="1"/>
  <c r="G51" i="13" s="1"/>
  <c r="K40" i="13"/>
  <c r="K42" i="13" s="1"/>
  <c r="K44" i="13" s="1"/>
  <c r="I40" i="13"/>
  <c r="I42" i="13" s="1"/>
  <c r="I51" i="13" s="1"/>
  <c r="N70" i="1"/>
  <c r="N73" i="12" s="1"/>
  <c r="O72" i="12"/>
  <c r="L72" i="12"/>
  <c r="M70" i="1"/>
  <c r="M73" i="12" s="1"/>
  <c r="M40" i="13"/>
  <c r="M42" i="13" s="1"/>
  <c r="M44" i="13" s="1"/>
  <c r="L40" i="13"/>
  <c r="L42" i="13" s="1"/>
  <c r="L51" i="13" s="1"/>
  <c r="O40" i="13"/>
  <c r="O42" i="13" s="1"/>
  <c r="O51" i="13" s="1"/>
  <c r="H40" i="13"/>
  <c r="H42" i="13" s="1"/>
  <c r="H44" i="13" s="1"/>
  <c r="K70" i="1"/>
  <c r="K73" i="12" s="1"/>
  <c r="J72" i="12"/>
  <c r="E51" i="13"/>
  <c r="E52" i="13" s="1"/>
  <c r="F49" i="13" s="1"/>
  <c r="E44" i="13"/>
  <c r="E46" i="13" s="1"/>
  <c r="P70" i="1"/>
  <c r="P73" i="12" s="1"/>
  <c r="P40" i="13"/>
  <c r="P42" i="13" s="1"/>
  <c r="P72" i="12"/>
  <c r="B252" i="3"/>
  <c r="E252" i="3"/>
  <c r="C252" i="3"/>
  <c r="E71" i="1"/>
  <c r="F70" i="1"/>
  <c r="J70" i="1"/>
  <c r="H70" i="1"/>
  <c r="H73" i="12" s="1"/>
  <c r="I70" i="1"/>
  <c r="I73" i="12" s="1"/>
  <c r="R10" i="1"/>
  <c r="R10" i="12" l="1"/>
  <c r="R44" i="1"/>
  <c r="R45" i="1" s="1"/>
  <c r="B6" i="19"/>
  <c r="D13" i="19" s="1"/>
  <c r="R46" i="12"/>
  <c r="R12" i="1"/>
  <c r="R11" i="12" s="1"/>
  <c r="E75" i="12"/>
  <c r="E77" i="12" s="1"/>
  <c r="E82" i="1"/>
  <c r="F75" i="1" s="1"/>
  <c r="G71" i="1"/>
  <c r="G75" i="12" s="1"/>
  <c r="F51" i="13"/>
  <c r="J12" i="19"/>
  <c r="J15" i="19"/>
  <c r="J21" i="19"/>
  <c r="J20" i="19"/>
  <c r="J26" i="19"/>
  <c r="J25" i="19"/>
  <c r="F39" i="19"/>
  <c r="J28" i="19"/>
  <c r="J19" i="19"/>
  <c r="F13" i="19"/>
  <c r="J16" i="19"/>
  <c r="J30" i="19"/>
  <c r="J22" i="19"/>
  <c r="K51" i="13"/>
  <c r="J44" i="13"/>
  <c r="N44" i="13"/>
  <c r="M51" i="13"/>
  <c r="O44" i="13"/>
  <c r="G44" i="13"/>
  <c r="I44" i="13"/>
  <c r="H51" i="13"/>
  <c r="L44" i="13"/>
  <c r="F46" i="13"/>
  <c r="F52" i="13"/>
  <c r="G49" i="13" s="1"/>
  <c r="G52" i="13" s="1"/>
  <c r="H49" i="13" s="1"/>
  <c r="P51" i="13"/>
  <c r="P44" i="13"/>
  <c r="J71" i="1"/>
  <c r="J75" i="12" s="1"/>
  <c r="J73" i="12"/>
  <c r="F71" i="1"/>
  <c r="F73" i="12"/>
  <c r="D252" i="3"/>
  <c r="F252" i="3" s="1"/>
  <c r="A253" i="3" s="1"/>
  <c r="R70" i="1"/>
  <c r="R73" i="12" s="1"/>
  <c r="O71" i="1"/>
  <c r="O75" i="12" s="1"/>
  <c r="K71" i="1"/>
  <c r="K75" i="12" s="1"/>
  <c r="L71" i="1"/>
  <c r="L75" i="12" s="1"/>
  <c r="M71" i="1"/>
  <c r="M75" i="12" s="1"/>
  <c r="N71" i="1"/>
  <c r="N75" i="12" s="1"/>
  <c r="P71" i="1"/>
  <c r="P75" i="12" s="1"/>
  <c r="H71" i="1"/>
  <c r="H75" i="12" s="1"/>
  <c r="I71" i="1"/>
  <c r="I75" i="12" s="1"/>
  <c r="G89" i="1"/>
  <c r="G85" i="12" s="1"/>
  <c r="R69" i="1"/>
  <c r="F6" i="19" l="1"/>
  <c r="H13" i="19" s="1"/>
  <c r="D23" i="19"/>
  <c r="D29" i="19"/>
  <c r="D14" i="19"/>
  <c r="D17" i="19"/>
  <c r="D11" i="19"/>
  <c r="D24" i="19"/>
  <c r="D18" i="19"/>
  <c r="D15" i="19"/>
  <c r="D20" i="19"/>
  <c r="D25" i="19"/>
  <c r="D21" i="19"/>
  <c r="D27" i="19"/>
  <c r="D12" i="19"/>
  <c r="D28" i="19"/>
  <c r="D22" i="19"/>
  <c r="D30" i="19"/>
  <c r="D26" i="19"/>
  <c r="D16" i="19"/>
  <c r="D19" i="19"/>
  <c r="B7" i="19"/>
  <c r="D7" i="19" s="1"/>
  <c r="B47" i="19" s="1"/>
  <c r="R47" i="12"/>
  <c r="F75" i="12"/>
  <c r="F77" i="12" s="1"/>
  <c r="G77" i="12" s="1"/>
  <c r="H77" i="12" s="1"/>
  <c r="I77" i="12" s="1"/>
  <c r="J77" i="12" s="1"/>
  <c r="K77" i="12" s="1"/>
  <c r="L77" i="12" s="1"/>
  <c r="M77" i="12" s="1"/>
  <c r="N77" i="12" s="1"/>
  <c r="O77" i="12" s="1"/>
  <c r="P77" i="12" s="1"/>
  <c r="J39" i="19"/>
  <c r="J13" i="19"/>
  <c r="R72" i="12"/>
  <c r="B31" i="19"/>
  <c r="G46" i="13"/>
  <c r="H46" i="13" s="1"/>
  <c r="I46" i="13" s="1"/>
  <c r="J46" i="13" s="1"/>
  <c r="K46" i="13" s="1"/>
  <c r="L46" i="13" s="1"/>
  <c r="M46" i="13" s="1"/>
  <c r="N46" i="13" s="1"/>
  <c r="O46" i="13" s="1"/>
  <c r="P46" i="13" s="1"/>
  <c r="H52" i="13"/>
  <c r="I49" i="13" s="1"/>
  <c r="I52" i="13" s="1"/>
  <c r="J49" i="13" s="1"/>
  <c r="J52" i="13" s="1"/>
  <c r="K49" i="13" s="1"/>
  <c r="K52" i="13" s="1"/>
  <c r="L49" i="13" s="1"/>
  <c r="L52" i="13" s="1"/>
  <c r="M49" i="13" s="1"/>
  <c r="M52" i="13" s="1"/>
  <c r="N49" i="13" s="1"/>
  <c r="N52" i="13" s="1"/>
  <c r="O49" i="13" s="1"/>
  <c r="O52" i="13" s="1"/>
  <c r="P49" i="13" s="1"/>
  <c r="P52" i="13" s="1"/>
  <c r="E253" i="3"/>
  <c r="D253" i="3" s="1"/>
  <c r="F253" i="3" s="1"/>
  <c r="A254" i="3" s="1"/>
  <c r="C253" i="3"/>
  <c r="B253" i="3"/>
  <c r="R48" i="12"/>
  <c r="R71" i="1"/>
  <c r="G80" i="1" s="1"/>
  <c r="B8" i="19" l="1"/>
  <c r="D8" i="19" s="1"/>
  <c r="F7" i="19"/>
  <c r="H7" i="19" s="1"/>
  <c r="J6" i="19"/>
  <c r="J7" i="19" s="1"/>
  <c r="L7" i="19" s="1"/>
  <c r="H29" i="19"/>
  <c r="H23" i="19"/>
  <c r="H14" i="19"/>
  <c r="H17" i="19"/>
  <c r="H24" i="19"/>
  <c r="H11" i="19"/>
  <c r="H27" i="19"/>
  <c r="H18" i="19"/>
  <c r="H21" i="19"/>
  <c r="H28" i="19"/>
  <c r="H30" i="19"/>
  <c r="H20" i="19"/>
  <c r="H19" i="19"/>
  <c r="H22" i="19"/>
  <c r="H15" i="19"/>
  <c r="H25" i="19"/>
  <c r="H26" i="19"/>
  <c r="H12" i="19"/>
  <c r="H16" i="19"/>
  <c r="F82" i="1"/>
  <c r="R75" i="12"/>
  <c r="D31" i="19"/>
  <c r="D32" i="19" s="1"/>
  <c r="F31" i="19"/>
  <c r="B32" i="19"/>
  <c r="E254" i="3"/>
  <c r="B254" i="3"/>
  <c r="C254" i="3"/>
  <c r="L13" i="19" l="1"/>
  <c r="B34" i="19"/>
  <c r="B43" i="19" s="1"/>
  <c r="F37" i="19" s="1"/>
  <c r="F8" i="19"/>
  <c r="H8" i="19" s="1"/>
  <c r="L14" i="19"/>
  <c r="J8" i="19"/>
  <c r="L8" i="19" s="1"/>
  <c r="L23" i="19"/>
  <c r="L29" i="19"/>
  <c r="L17" i="19"/>
  <c r="L24" i="19"/>
  <c r="L11" i="19"/>
  <c r="L27" i="19"/>
  <c r="L18" i="19"/>
  <c r="L16" i="19"/>
  <c r="L22" i="19"/>
  <c r="L25" i="19"/>
  <c r="L19" i="19"/>
  <c r="L28" i="19"/>
  <c r="L26" i="19"/>
  <c r="L15" i="19"/>
  <c r="L12" i="19"/>
  <c r="L20" i="19"/>
  <c r="L21" i="19"/>
  <c r="L30" i="19"/>
  <c r="G75" i="1"/>
  <c r="G82" i="1" s="1"/>
  <c r="H75" i="1" s="1"/>
  <c r="H82" i="1" s="1"/>
  <c r="I75" i="1" s="1"/>
  <c r="J80" i="1"/>
  <c r="M80" i="1" s="1"/>
  <c r="P80" i="1" s="1"/>
  <c r="J31" i="19"/>
  <c r="H31" i="19"/>
  <c r="H32" i="19" s="1"/>
  <c r="F32" i="19"/>
  <c r="D254" i="3"/>
  <c r="F254" i="3" s="1"/>
  <c r="A255" i="3" s="1"/>
  <c r="B255" i="3" s="1"/>
  <c r="D34" i="19" l="1"/>
  <c r="F34" i="19"/>
  <c r="H34" i="19" s="1"/>
  <c r="R80" i="1"/>
  <c r="R82" i="1" s="1"/>
  <c r="L31" i="19"/>
  <c r="L32" i="19" s="1"/>
  <c r="J32" i="19"/>
  <c r="J34" i="19" s="1"/>
  <c r="C255" i="3"/>
  <c r="E255" i="3"/>
  <c r="D255" i="3" s="1"/>
  <c r="F255" i="3" s="1"/>
  <c r="A256" i="3" s="1"/>
  <c r="F43" i="19" l="1"/>
  <c r="J37" i="19" s="1"/>
  <c r="J43" i="19" s="1"/>
  <c r="L34" i="19"/>
  <c r="I82" i="1"/>
  <c r="J75" i="1" s="1"/>
  <c r="B256" i="3"/>
  <c r="E256" i="3"/>
  <c r="D256" i="3" s="1"/>
  <c r="F256" i="3" s="1"/>
  <c r="A257" i="3" s="1"/>
  <c r="C256" i="3"/>
  <c r="E257" i="3" l="1"/>
  <c r="C257" i="3"/>
  <c r="B257" i="3"/>
  <c r="J82" i="1" l="1"/>
  <c r="K75" i="1" s="1"/>
  <c r="D257" i="3"/>
  <c r="F257" i="3" s="1"/>
  <c r="A258" i="3" s="1"/>
  <c r="E258" i="3" l="1"/>
  <c r="C258" i="3"/>
  <c r="B258" i="3"/>
  <c r="K82" i="1" l="1"/>
  <c r="L75" i="1" s="1"/>
  <c r="D258" i="3"/>
  <c r="F258" i="3" s="1"/>
  <c r="A259" i="3" s="1"/>
  <c r="B259" i="3" l="1"/>
  <c r="E259" i="3"/>
  <c r="C259" i="3"/>
  <c r="L82" i="1" l="1"/>
  <c r="M75" i="1" s="1"/>
  <c r="D259" i="3"/>
  <c r="F259" i="3" s="1"/>
  <c r="A260" i="3" s="1"/>
  <c r="B260" i="3" l="1"/>
  <c r="C260" i="3"/>
  <c r="E260" i="3"/>
  <c r="M82" i="1" l="1"/>
  <c r="N75" i="1" s="1"/>
  <c r="D260" i="3"/>
  <c r="F260" i="3" s="1"/>
  <c r="A261" i="3" s="1"/>
  <c r="C261" i="3" l="1"/>
  <c r="B261" i="3"/>
  <c r="E261" i="3"/>
  <c r="D261" i="3" s="1"/>
  <c r="F261" i="3" s="1"/>
  <c r="A262" i="3" s="1"/>
  <c r="N82" i="1" l="1"/>
  <c r="O75" i="1" s="1"/>
  <c r="B262" i="3"/>
  <c r="E262" i="3"/>
  <c r="C262" i="3"/>
  <c r="D262" i="3" l="1"/>
  <c r="F262" i="3" s="1"/>
  <c r="A263" i="3" s="1"/>
  <c r="O82" i="1" l="1"/>
  <c r="P75" i="1" s="1"/>
  <c r="B263" i="3"/>
  <c r="E263" i="3"/>
  <c r="C263" i="3"/>
  <c r="D263" i="3" l="1"/>
  <c r="F263" i="3" s="1"/>
  <c r="A264" i="3" s="1"/>
  <c r="P82" i="1" l="1"/>
  <c r="B264" i="3"/>
  <c r="C264" i="3"/>
  <c r="D264" i="3" s="1"/>
  <c r="F264" i="3" s="1"/>
  <c r="A265" i="3" s="1"/>
  <c r="E264" i="3"/>
  <c r="K26" i="11" l="1"/>
  <c r="B265" i="3"/>
  <c r="E265" i="3"/>
  <c r="C265" i="3"/>
  <c r="D265" i="3" s="1"/>
  <c r="F265" i="3" s="1"/>
  <c r="A266" i="3" s="1"/>
  <c r="B266" i="3" l="1"/>
  <c r="E266" i="3"/>
  <c r="C266" i="3"/>
  <c r="D266" i="3" s="1"/>
  <c r="F266" i="3" s="1"/>
  <c r="A267" i="3" s="1"/>
  <c r="C267" i="3" l="1"/>
  <c r="E267" i="3"/>
  <c r="D267" i="3" s="1"/>
  <c r="F267" i="3" s="1"/>
  <c r="A268" i="3" s="1"/>
  <c r="B267" i="3"/>
  <c r="B268" i="3" l="1"/>
  <c r="C268" i="3"/>
  <c r="D268" i="3" s="1"/>
  <c r="F268" i="3" s="1"/>
  <c r="A269" i="3" s="1"/>
  <c r="E268" i="3"/>
  <c r="E269" i="3" l="1"/>
  <c r="C269" i="3"/>
  <c r="D269" i="3" s="1"/>
  <c r="F269" i="3" s="1"/>
  <c r="A270" i="3" s="1"/>
  <c r="B269" i="3"/>
  <c r="E270" i="3" l="1"/>
  <c r="B270" i="3"/>
  <c r="C270" i="3"/>
  <c r="D270" i="3"/>
  <c r="F270" i="3" s="1"/>
  <c r="A271" i="3" s="1"/>
  <c r="B271" i="3" l="1"/>
  <c r="E271" i="3"/>
  <c r="C271" i="3"/>
  <c r="D271" i="3" s="1"/>
  <c r="F271" i="3" s="1"/>
  <c r="A272" i="3" s="1"/>
  <c r="E272" i="3" l="1"/>
  <c r="C272" i="3"/>
  <c r="D272" i="3" s="1"/>
  <c r="F272" i="3" s="1"/>
  <c r="A273" i="3" s="1"/>
  <c r="B272" i="3"/>
  <c r="C273" i="3" l="1"/>
  <c r="B273" i="3"/>
  <c r="E273" i="3"/>
  <c r="D273" i="3" s="1"/>
  <c r="F273" i="3" s="1"/>
  <c r="A274" i="3" s="1"/>
  <c r="E274" i="3" l="1"/>
  <c r="B274" i="3"/>
  <c r="C274" i="3"/>
  <c r="D274" i="3" s="1"/>
  <c r="F274" i="3" s="1"/>
  <c r="A275" i="3" s="1"/>
  <c r="E275" i="3" l="1"/>
  <c r="D275" i="3" s="1"/>
  <c r="F275" i="3" s="1"/>
  <c r="A276" i="3" s="1"/>
  <c r="C275" i="3"/>
  <c r="B275" i="3"/>
  <c r="B276" i="3" l="1"/>
  <c r="C276" i="3"/>
  <c r="D276" i="3" s="1"/>
  <c r="F276" i="3" s="1"/>
  <c r="A277" i="3" s="1"/>
  <c r="E276" i="3"/>
  <c r="E277" i="3" l="1"/>
  <c r="C277" i="3"/>
  <c r="D277" i="3" s="1"/>
  <c r="F277" i="3" s="1"/>
  <c r="A278" i="3" s="1"/>
  <c r="B277" i="3"/>
  <c r="E278" i="3" l="1"/>
  <c r="B278" i="3"/>
  <c r="C278" i="3"/>
  <c r="D278" i="3" s="1"/>
  <c r="F278" i="3" s="1"/>
  <c r="A279" i="3" s="1"/>
  <c r="E279" i="3" l="1"/>
  <c r="B279" i="3"/>
  <c r="C279" i="3"/>
  <c r="D279" i="3" s="1"/>
  <c r="F279" i="3" s="1"/>
  <c r="A280" i="3" s="1"/>
  <c r="E280" i="3" l="1"/>
  <c r="D280" i="3" s="1"/>
  <c r="F280" i="3" s="1"/>
  <c r="A281" i="3" s="1"/>
  <c r="C280" i="3"/>
  <c r="B280" i="3"/>
  <c r="B281" i="3" l="1"/>
  <c r="E281" i="3"/>
  <c r="C281" i="3"/>
  <c r="D281" i="3" s="1"/>
  <c r="F281" i="3" s="1"/>
  <c r="A282" i="3" s="1"/>
  <c r="E282" i="3" l="1"/>
  <c r="B282" i="3"/>
  <c r="C282" i="3"/>
  <c r="D282" i="3" s="1"/>
  <c r="F282" i="3" s="1"/>
  <c r="A283" i="3" s="1"/>
  <c r="E283" i="3" l="1"/>
  <c r="D283" i="3" s="1"/>
  <c r="F283" i="3" s="1"/>
  <c r="A284" i="3" s="1"/>
  <c r="C283" i="3"/>
  <c r="B283" i="3"/>
  <c r="B284" i="3" l="1"/>
  <c r="C284" i="3"/>
  <c r="E284" i="3"/>
  <c r="D284" i="3" s="1"/>
  <c r="F284" i="3" s="1"/>
  <c r="A285" i="3" s="1"/>
  <c r="C285" i="3" l="1"/>
  <c r="D285" i="3" s="1"/>
  <c r="F285" i="3" s="1"/>
  <c r="A286" i="3" s="1"/>
  <c r="B285" i="3"/>
  <c r="E285" i="3"/>
  <c r="E286" i="3" l="1"/>
  <c r="B286" i="3"/>
  <c r="C286" i="3"/>
  <c r="D286" i="3" s="1"/>
  <c r="F286" i="3" s="1"/>
  <c r="A287" i="3" s="1"/>
  <c r="C287" i="3" l="1"/>
  <c r="B287" i="3"/>
  <c r="E287" i="3"/>
  <c r="D287" i="3" s="1"/>
  <c r="F287" i="3" s="1"/>
  <c r="A288" i="3" s="1"/>
  <c r="C288" i="3" l="1"/>
  <c r="D288" i="3" s="1"/>
  <c r="F288" i="3" s="1"/>
  <c r="A289" i="3" s="1"/>
  <c r="E288" i="3"/>
  <c r="B288" i="3"/>
  <c r="B289" i="3" l="1"/>
  <c r="C289" i="3"/>
  <c r="D289" i="3" s="1"/>
  <c r="F289" i="3" s="1"/>
  <c r="A290" i="3" s="1"/>
  <c r="E289" i="3"/>
  <c r="E290" i="3" l="1"/>
  <c r="B290" i="3"/>
  <c r="C290" i="3"/>
  <c r="D290" i="3" s="1"/>
  <c r="F290" i="3" s="1"/>
  <c r="A291" i="3" s="1"/>
  <c r="B291" i="3" l="1"/>
  <c r="E291" i="3"/>
  <c r="D291" i="3" s="1"/>
  <c r="F291" i="3" s="1"/>
  <c r="A292" i="3" s="1"/>
  <c r="C291" i="3"/>
  <c r="C292" i="3" l="1"/>
  <c r="B292" i="3"/>
  <c r="E292" i="3"/>
  <c r="D292" i="3" s="1"/>
  <c r="F292" i="3" s="1"/>
  <c r="A293" i="3" s="1"/>
  <c r="B293" i="3" l="1"/>
  <c r="C293" i="3"/>
  <c r="D293" i="3" s="1"/>
  <c r="F293" i="3" s="1"/>
  <c r="A294" i="3" s="1"/>
  <c r="E293" i="3"/>
  <c r="E294" i="3" l="1"/>
  <c r="C294" i="3"/>
  <c r="D294" i="3" s="1"/>
  <c r="F294" i="3" s="1"/>
  <c r="A295" i="3" s="1"/>
  <c r="B294" i="3"/>
  <c r="E295" i="3" l="1"/>
  <c r="C295" i="3"/>
  <c r="D295" i="3" s="1"/>
  <c r="F295" i="3" s="1"/>
  <c r="A296" i="3" s="1"/>
  <c r="B295" i="3"/>
  <c r="C296" i="3" l="1"/>
  <c r="D296" i="3" s="1"/>
  <c r="F296" i="3" s="1"/>
  <c r="A297" i="3" s="1"/>
  <c r="E296" i="3"/>
  <c r="B296" i="3"/>
  <c r="E297" i="3" l="1"/>
  <c r="B297" i="3"/>
  <c r="C297" i="3"/>
  <c r="D297" i="3" s="1"/>
  <c r="F297" i="3" s="1"/>
  <c r="A298" i="3" s="1"/>
  <c r="C298" i="3" l="1"/>
  <c r="E298" i="3"/>
  <c r="D298" i="3" s="1"/>
  <c r="F298" i="3" s="1"/>
  <c r="A299" i="3" s="1"/>
  <c r="B298" i="3"/>
  <c r="C299" i="3" l="1"/>
  <c r="B299" i="3"/>
  <c r="E299" i="3"/>
  <c r="D299" i="3" s="1"/>
  <c r="F299" i="3" s="1"/>
  <c r="A300" i="3" s="1"/>
  <c r="B300" i="3" l="1"/>
  <c r="E300" i="3"/>
  <c r="C300" i="3"/>
  <c r="D300" i="3" s="1"/>
  <c r="F300" i="3" s="1"/>
  <c r="A301" i="3" s="1"/>
  <c r="E301" i="3" l="1"/>
  <c r="B301" i="3"/>
  <c r="C301" i="3"/>
  <c r="D301" i="3" s="1"/>
  <c r="F301" i="3" s="1"/>
  <c r="A302" i="3" s="1"/>
  <c r="B302" i="3" l="1"/>
  <c r="E302" i="3"/>
  <c r="D302" i="3"/>
  <c r="F302" i="3" s="1"/>
  <c r="A303" i="3" s="1"/>
  <c r="C302" i="3"/>
  <c r="C303" i="3" l="1"/>
  <c r="E303" i="3"/>
  <c r="D303" i="3" s="1"/>
  <c r="F303" i="3" s="1"/>
  <c r="A304" i="3" s="1"/>
  <c r="B303" i="3"/>
  <c r="B304" i="3" l="1"/>
  <c r="C304" i="3"/>
  <c r="D304" i="3" s="1"/>
  <c r="F304" i="3" s="1"/>
  <c r="A305" i="3" s="1"/>
  <c r="E304" i="3"/>
  <c r="C305" i="3" l="1"/>
  <c r="B305" i="3"/>
  <c r="E305" i="3"/>
  <c r="D305" i="3" s="1"/>
  <c r="F305" i="3" s="1"/>
  <c r="A306" i="3" s="1"/>
  <c r="E306" i="3" l="1"/>
  <c r="D306" i="3" s="1"/>
  <c r="F306" i="3" s="1"/>
  <c r="A307" i="3" s="1"/>
  <c r="B306" i="3"/>
  <c r="C306" i="3"/>
  <c r="B307" i="3" l="1"/>
  <c r="E307" i="3"/>
  <c r="C307" i="3"/>
  <c r="D307" i="3" s="1"/>
  <c r="F307" i="3" s="1"/>
  <c r="A308" i="3" s="1"/>
  <c r="E308" i="3" l="1"/>
  <c r="D308" i="3" s="1"/>
  <c r="F308" i="3" s="1"/>
  <c r="A309" i="3" s="1"/>
  <c r="C308" i="3"/>
  <c r="B308" i="3"/>
  <c r="E309" i="3" l="1"/>
  <c r="C309" i="3"/>
  <c r="D309" i="3" s="1"/>
  <c r="F309" i="3" s="1"/>
  <c r="A310" i="3" s="1"/>
  <c r="B309" i="3"/>
  <c r="C310" i="3" l="1"/>
  <c r="E310" i="3"/>
  <c r="D310" i="3" s="1"/>
  <c r="F310" i="3" s="1"/>
  <c r="A311" i="3" s="1"/>
  <c r="B310" i="3"/>
  <c r="E311" i="3" l="1"/>
  <c r="B311" i="3"/>
  <c r="C311" i="3"/>
  <c r="D311" i="3" s="1"/>
  <c r="F311" i="3" s="1"/>
  <c r="A312" i="3" s="1"/>
  <c r="E312" i="3" l="1"/>
  <c r="B312" i="3"/>
  <c r="C312" i="3"/>
  <c r="D312" i="3" s="1"/>
  <c r="F312" i="3" s="1"/>
  <c r="A313" i="3" s="1"/>
  <c r="C313" i="3" l="1"/>
  <c r="E313" i="3"/>
  <c r="D313" i="3" s="1"/>
  <c r="F313" i="3" s="1"/>
  <c r="A314" i="3" s="1"/>
  <c r="B313" i="3"/>
  <c r="E314" i="3" l="1"/>
  <c r="B314" i="3"/>
  <c r="C314" i="3"/>
  <c r="D314" i="3" s="1"/>
  <c r="F314" i="3" s="1"/>
  <c r="A315" i="3" s="1"/>
  <c r="C315" i="3" l="1"/>
  <c r="D315" i="3" s="1"/>
  <c r="F315" i="3" s="1"/>
  <c r="A316" i="3" s="1"/>
  <c r="B315" i="3"/>
  <c r="E315" i="3"/>
  <c r="E316" i="3" l="1"/>
  <c r="B316" i="3"/>
  <c r="C316" i="3"/>
  <c r="D316" i="3"/>
  <c r="F316" i="3" s="1"/>
  <c r="A317" i="3" s="1"/>
  <c r="E317" i="3" l="1"/>
  <c r="B317" i="3"/>
  <c r="C317" i="3"/>
  <c r="D317" i="3" s="1"/>
  <c r="F317" i="3" s="1"/>
  <c r="A318" i="3" s="1"/>
  <c r="E318" i="3" l="1"/>
  <c r="C318" i="3"/>
  <c r="D318" i="3" s="1"/>
  <c r="F318" i="3" s="1"/>
  <c r="A319" i="3" s="1"/>
  <c r="B318" i="3"/>
  <c r="B319" i="3" l="1"/>
  <c r="C319" i="3"/>
  <c r="D319" i="3" s="1"/>
  <c r="F319" i="3" s="1"/>
  <c r="A320" i="3" s="1"/>
  <c r="E319" i="3"/>
  <c r="C320" i="3" l="1"/>
  <c r="B320" i="3"/>
  <c r="E320" i="3"/>
  <c r="D320" i="3" s="1"/>
  <c r="F320" i="3" s="1"/>
  <c r="A321" i="3" s="1"/>
  <c r="B321" i="3" l="1"/>
  <c r="C321" i="3"/>
  <c r="D321" i="3" s="1"/>
  <c r="F321" i="3" s="1"/>
  <c r="A322" i="3" s="1"/>
  <c r="E321" i="3"/>
  <c r="E322" i="3" l="1"/>
  <c r="C322" i="3"/>
  <c r="D322" i="3" s="1"/>
  <c r="F322" i="3" s="1"/>
  <c r="A323" i="3" s="1"/>
  <c r="B322" i="3"/>
  <c r="C323" i="3" l="1"/>
  <c r="D323" i="3" s="1"/>
  <c r="F323" i="3" s="1"/>
  <c r="A324" i="3" s="1"/>
  <c r="B323" i="3"/>
  <c r="E323" i="3"/>
  <c r="B324" i="3" l="1"/>
  <c r="E324" i="3"/>
  <c r="C324" i="3"/>
  <c r="D324" i="3" s="1"/>
  <c r="F324" i="3" s="1"/>
  <c r="A325" i="3" s="1"/>
  <c r="C325" i="3" l="1"/>
  <c r="D325" i="3" s="1"/>
  <c r="F325" i="3" s="1"/>
  <c r="A326" i="3" s="1"/>
  <c r="E325" i="3"/>
  <c r="B325" i="3"/>
  <c r="B326" i="3" l="1"/>
  <c r="E326" i="3"/>
  <c r="C326" i="3"/>
  <c r="D326" i="3" s="1"/>
  <c r="F326" i="3" s="1"/>
  <c r="A327" i="3" s="1"/>
  <c r="E327" i="3" l="1"/>
  <c r="B327" i="3"/>
  <c r="C327" i="3"/>
  <c r="D327" i="3" s="1"/>
  <c r="F327" i="3" s="1"/>
  <c r="A328" i="3" s="1"/>
  <c r="E328" i="3" l="1"/>
  <c r="B328" i="3"/>
  <c r="D328" i="3"/>
  <c r="F328" i="3" s="1"/>
  <c r="A329" i="3" s="1"/>
  <c r="C328" i="3"/>
  <c r="B329" i="3" l="1"/>
  <c r="C329" i="3"/>
  <c r="D329" i="3" s="1"/>
  <c r="F329" i="3" s="1"/>
  <c r="A330" i="3" s="1"/>
  <c r="E329" i="3"/>
  <c r="B330" i="3" l="1"/>
  <c r="E330" i="3"/>
  <c r="C330" i="3"/>
  <c r="D330" i="3" s="1"/>
  <c r="F330" i="3" s="1"/>
  <c r="A331" i="3" s="1"/>
  <c r="E331" i="3" l="1"/>
  <c r="B331" i="3"/>
  <c r="C331" i="3"/>
  <c r="D331" i="3"/>
  <c r="F331" i="3" s="1"/>
  <c r="A332" i="3" s="1"/>
  <c r="B332" i="3" l="1"/>
  <c r="C332" i="3"/>
  <c r="E332" i="3"/>
  <c r="D332" i="3" s="1"/>
  <c r="F332" i="3" s="1"/>
  <c r="A333" i="3" s="1"/>
  <c r="B333" i="3" l="1"/>
  <c r="C333" i="3"/>
  <c r="D333" i="3" s="1"/>
  <c r="F333" i="3" s="1"/>
  <c r="A334" i="3" s="1"/>
  <c r="E333" i="3"/>
  <c r="C334" i="3" l="1"/>
  <c r="D334" i="3" s="1"/>
  <c r="F334" i="3" s="1"/>
  <c r="A335" i="3" s="1"/>
  <c r="B334" i="3"/>
  <c r="E334" i="3"/>
  <c r="E335" i="3" l="1"/>
  <c r="D335" i="3" s="1"/>
  <c r="F335" i="3" s="1"/>
  <c r="A336" i="3" s="1"/>
  <c r="B335" i="3"/>
  <c r="C335" i="3"/>
  <c r="E336" i="3" l="1"/>
  <c r="B336" i="3"/>
  <c r="C336" i="3"/>
  <c r="D336" i="3" s="1"/>
  <c r="F336" i="3" s="1"/>
  <c r="A337" i="3" s="1"/>
  <c r="B337" i="3" l="1"/>
  <c r="C337" i="3"/>
  <c r="E337" i="3"/>
  <c r="D337" i="3" s="1"/>
  <c r="F337" i="3" s="1"/>
  <c r="A338" i="3" s="1"/>
  <c r="C338" i="3" l="1"/>
  <c r="E338" i="3"/>
  <c r="D338" i="3" s="1"/>
  <c r="F338" i="3" s="1"/>
  <c r="A339" i="3" s="1"/>
  <c r="B338" i="3"/>
  <c r="E339" i="3" l="1"/>
  <c r="B339" i="3"/>
  <c r="C339" i="3"/>
  <c r="D339" i="3" s="1"/>
  <c r="F339" i="3" s="1"/>
  <c r="A340" i="3" s="1"/>
  <c r="E340" i="3" l="1"/>
  <c r="C340" i="3"/>
  <c r="D340" i="3" s="1"/>
  <c r="F340" i="3" s="1"/>
  <c r="A341" i="3" s="1"/>
  <c r="B340" i="3"/>
  <c r="B341" i="3" l="1"/>
  <c r="E341" i="3"/>
  <c r="C341" i="3"/>
  <c r="D341" i="3" s="1"/>
  <c r="F341" i="3" s="1"/>
  <c r="A342" i="3" s="1"/>
  <c r="E342" i="3" l="1"/>
  <c r="C342" i="3"/>
  <c r="D342" i="3" s="1"/>
  <c r="F342" i="3" s="1"/>
  <c r="A343" i="3" s="1"/>
  <c r="B342" i="3"/>
  <c r="C343" i="3" l="1"/>
  <c r="B343" i="3"/>
  <c r="E343" i="3"/>
  <c r="D343" i="3" s="1"/>
  <c r="F343" i="3" s="1"/>
  <c r="A344" i="3" s="1"/>
  <c r="B344" i="3" l="1"/>
  <c r="C344" i="3"/>
  <c r="E344" i="3"/>
  <c r="D344" i="3" s="1"/>
  <c r="F344" i="3" s="1"/>
  <c r="A345" i="3" s="1"/>
  <c r="B345" i="3" l="1"/>
  <c r="E345" i="3"/>
  <c r="C345" i="3"/>
  <c r="D345" i="3" s="1"/>
  <c r="F345" i="3" s="1"/>
  <c r="A346" i="3" s="1"/>
  <c r="B346" i="3" l="1"/>
  <c r="C346" i="3"/>
  <c r="D346" i="3" s="1"/>
  <c r="F346" i="3" s="1"/>
  <c r="A347" i="3" s="1"/>
  <c r="E346" i="3"/>
  <c r="C347" i="3" l="1"/>
  <c r="B347" i="3"/>
  <c r="E347" i="3"/>
  <c r="D347" i="3" s="1"/>
  <c r="F347" i="3" s="1"/>
  <c r="A348" i="3" s="1"/>
  <c r="B348" i="3" l="1"/>
  <c r="C348" i="3"/>
  <c r="E348" i="3"/>
  <c r="D348" i="3" s="1"/>
  <c r="F348" i="3" s="1"/>
  <c r="A349" i="3" s="1"/>
  <c r="C349" i="3" l="1"/>
  <c r="E349" i="3"/>
  <c r="D349" i="3" s="1"/>
  <c r="F349" i="3" s="1"/>
  <c r="A350" i="3" s="1"/>
  <c r="B349" i="3"/>
  <c r="B350" i="3" l="1"/>
  <c r="C350" i="3"/>
  <c r="E350" i="3"/>
  <c r="D350" i="3" s="1"/>
  <c r="F350" i="3" s="1"/>
  <c r="A351" i="3" s="1"/>
  <c r="C351" i="3" l="1"/>
  <c r="E351" i="3"/>
  <c r="D351" i="3" s="1"/>
  <c r="F351" i="3" s="1"/>
  <c r="A352" i="3" s="1"/>
  <c r="B351" i="3"/>
  <c r="E352" i="3" l="1"/>
  <c r="B352" i="3"/>
  <c r="C352" i="3"/>
  <c r="D352" i="3" s="1"/>
  <c r="F352" i="3" s="1"/>
  <c r="A353" i="3" s="1"/>
  <c r="E353" i="3" l="1"/>
  <c r="B353" i="3"/>
  <c r="C353" i="3"/>
  <c r="D353" i="3" s="1"/>
  <c r="F353" i="3" s="1"/>
  <c r="A354" i="3" s="1"/>
  <c r="C354" i="3" l="1"/>
  <c r="D354" i="3" s="1"/>
  <c r="F354" i="3" s="1"/>
  <c r="A355" i="3" s="1"/>
  <c r="B354" i="3"/>
  <c r="E354" i="3"/>
  <c r="E355" i="3" l="1"/>
  <c r="C355" i="3"/>
  <c r="D355" i="3" s="1"/>
  <c r="F355" i="3" s="1"/>
  <c r="A356" i="3" s="1"/>
  <c r="B355" i="3"/>
  <c r="C356" i="3" l="1"/>
  <c r="B356" i="3"/>
  <c r="E356" i="3"/>
  <c r="D356" i="3" s="1"/>
  <c r="F356" i="3" s="1"/>
  <c r="A357" i="3" s="1"/>
  <c r="E357" i="3" l="1"/>
  <c r="D357" i="3" s="1"/>
  <c r="F357" i="3" s="1"/>
  <c r="A358" i="3" s="1"/>
  <c r="C357" i="3"/>
  <c r="B357" i="3"/>
  <c r="C358" i="3" l="1"/>
  <c r="B358" i="3"/>
  <c r="E358" i="3"/>
  <c r="D358" i="3" s="1"/>
  <c r="F358" i="3" s="1"/>
  <c r="A359" i="3" s="1"/>
  <c r="E359" i="3" l="1"/>
  <c r="B359" i="3"/>
  <c r="C359" i="3"/>
  <c r="D359" i="3" s="1"/>
  <c r="F359" i="3" s="1"/>
  <c r="A360" i="3" s="1"/>
  <c r="E360" i="3" l="1"/>
  <c r="B360" i="3"/>
  <c r="C360" i="3"/>
  <c r="D360" i="3" s="1"/>
  <c r="F360" i="3" s="1"/>
  <c r="A361" i="3" s="1"/>
  <c r="E361" i="3" l="1"/>
  <c r="B361" i="3"/>
  <c r="C361" i="3"/>
  <c r="D361" i="3" s="1"/>
  <c r="F361" i="3" s="1"/>
  <c r="A362" i="3" s="1"/>
  <c r="B362" i="3" l="1"/>
  <c r="C362" i="3"/>
  <c r="E362" i="3"/>
  <c r="D362" i="3" s="1"/>
  <c r="F362" i="3" s="1"/>
  <c r="A363" i="3" s="1"/>
  <c r="C363" i="3" l="1"/>
  <c r="B363" i="3"/>
  <c r="E363" i="3"/>
  <c r="D363" i="3" s="1"/>
  <c r="F363" i="3" s="1"/>
  <c r="A364" i="3" s="1"/>
  <c r="B364" i="3" l="1"/>
  <c r="E364" i="3"/>
  <c r="C364" i="3"/>
  <c r="D364" i="3" s="1"/>
  <c r="F364" i="3" s="1"/>
  <c r="A365" i="3" s="1"/>
  <c r="C365" i="3" l="1"/>
  <c r="E365" i="3"/>
  <c r="D365" i="3" s="1"/>
  <c r="B365" i="3"/>
  <c r="C31" i="14" l="1"/>
  <c r="C32" i="14" s="1"/>
  <c r="F365" i="3"/>
  <c r="A366" i="3" s="1"/>
  <c r="B366" i="3" s="1"/>
  <c r="C36" i="14" l="1"/>
  <c r="C38" i="14" s="1"/>
  <c r="C40" i="14" s="1"/>
  <c r="E38" i="14" s="1"/>
  <c r="D14" i="16"/>
  <c r="C366" i="3"/>
  <c r="E366" i="3"/>
  <c r="D366" i="3" s="1"/>
  <c r="F366" i="3" s="1"/>
  <c r="A367" i="3" s="1"/>
  <c r="B367" i="3" s="1"/>
  <c r="D12" i="16" l="1"/>
  <c r="E32" i="14"/>
  <c r="E28" i="14"/>
  <c r="C367" i="3"/>
  <c r="D367" i="3" s="1"/>
  <c r="F367" i="3" s="1"/>
  <c r="A368" i="3" s="1"/>
  <c r="E368" i="3" s="1"/>
  <c r="E367" i="3"/>
  <c r="E40" i="14" l="1"/>
  <c r="C368" i="3"/>
  <c r="D368" i="3" s="1"/>
  <c r="F368" i="3" s="1"/>
  <c r="A369" i="3" s="1"/>
  <c r="B369" i="3" s="1"/>
  <c r="B368" i="3"/>
  <c r="E369" i="3" l="1"/>
  <c r="C369" i="3"/>
  <c r="D369" i="3" s="1"/>
  <c r="F369" i="3" s="1"/>
  <c r="A370" i="3" s="1"/>
  <c r="C370" i="3" s="1"/>
  <c r="D370" i="3" s="1"/>
  <c r="F370" i="3" s="1"/>
  <c r="A371" i="3" s="1"/>
  <c r="E370" i="3" l="1"/>
  <c r="B370" i="3"/>
  <c r="C371" i="3"/>
  <c r="B371" i="3"/>
  <c r="E371" i="3"/>
  <c r="D371" i="3" s="1"/>
  <c r="F371" i="3" s="1"/>
  <c r="A372" i="3" s="1"/>
  <c r="C372" i="3" l="1"/>
  <c r="E372" i="3"/>
  <c r="D372" i="3" s="1"/>
  <c r="F372" i="3" s="1"/>
  <c r="A373" i="3" s="1"/>
  <c r="B372" i="3"/>
  <c r="C373" i="3" l="1"/>
  <c r="D373" i="3" s="1"/>
  <c r="F373" i="3" s="1"/>
  <c r="A374" i="3" s="1"/>
  <c r="E373" i="3"/>
  <c r="B373" i="3"/>
  <c r="E374" i="3" l="1"/>
  <c r="B374" i="3"/>
  <c r="C374" i="3"/>
  <c r="D374" i="3"/>
  <c r="F374" i="3" s="1"/>
  <c r="A375" i="3" s="1"/>
  <c r="C375" i="3" l="1"/>
  <c r="B375" i="3"/>
  <c r="E375" i="3"/>
  <c r="D375" i="3" s="1"/>
  <c r="F375" i="3" s="1"/>
  <c r="A376" i="3" s="1"/>
  <c r="C376" i="3" l="1"/>
  <c r="E376" i="3"/>
  <c r="D376" i="3" s="1"/>
  <c r="F376" i="3" s="1"/>
  <c r="A377" i="3" s="1"/>
  <c r="B376" i="3"/>
  <c r="C377" i="3" l="1"/>
  <c r="D377" i="3" s="1"/>
  <c r="F377" i="3" s="1"/>
  <c r="A378" i="3" s="1"/>
  <c r="E377" i="3"/>
  <c r="B377" i="3"/>
  <c r="B378" i="3" l="1"/>
  <c r="E378" i="3"/>
  <c r="D378" i="3" s="1"/>
  <c r="F378" i="3" s="1"/>
  <c r="A379" i="3" s="1"/>
  <c r="C378" i="3"/>
  <c r="C379" i="3" l="1"/>
  <c r="E379" i="3"/>
  <c r="D379" i="3" s="1"/>
  <c r="F379" i="3" s="1"/>
  <c r="A380" i="3" s="1"/>
  <c r="B379" i="3"/>
  <c r="E380" i="3" l="1"/>
  <c r="C380" i="3"/>
  <c r="D380" i="3" s="1"/>
  <c r="F380" i="3" s="1"/>
  <c r="A381" i="3" s="1"/>
  <c r="B380" i="3"/>
  <c r="E381" i="3" l="1"/>
  <c r="C381" i="3"/>
  <c r="B381" i="3"/>
  <c r="D381" i="3"/>
  <c r="F381" i="3" s="1"/>
  <c r="A382" i="3" s="1"/>
  <c r="E382" i="3" l="1"/>
  <c r="B382" i="3"/>
  <c r="C382" i="3"/>
  <c r="D382" i="3"/>
  <c r="F382" i="3" s="1"/>
  <c r="A383" i="3" s="1"/>
  <c r="B383" i="3" l="1"/>
  <c r="C383" i="3"/>
  <c r="D383" i="3" s="1"/>
  <c r="F383" i="3" s="1"/>
  <c r="E383" i="3"/>
</calcChain>
</file>

<file path=xl/sharedStrings.xml><?xml version="1.0" encoding="utf-8"?>
<sst xmlns="http://schemas.openxmlformats.org/spreadsheetml/2006/main" count="779" uniqueCount="207">
  <si>
    <t>Source and Use Statement</t>
  </si>
  <si>
    <t>Source:</t>
  </si>
  <si>
    <t>Amount</t>
  </si>
  <si>
    <t>Mix</t>
  </si>
  <si>
    <t>Owner Contribution and Cash</t>
  </si>
  <si>
    <t>Other</t>
  </si>
  <si>
    <t>Total Sources:</t>
  </si>
  <si>
    <t>Use:</t>
  </si>
  <si>
    <t>Equipment and Furniture</t>
  </si>
  <si>
    <t>Bank Fees (Closing)</t>
  </si>
  <si>
    <t>Startup Costs</t>
  </si>
  <si>
    <t>Inventory</t>
  </si>
  <si>
    <t>Seasonal Supplies</t>
  </si>
  <si>
    <t>Blank</t>
  </si>
  <si>
    <t>Working Capital</t>
  </si>
  <si>
    <t>CF Minimum:</t>
  </si>
  <si>
    <t>Goodwill</t>
  </si>
  <si>
    <t>Total Uses:</t>
  </si>
  <si>
    <t>Notes:</t>
  </si>
  <si>
    <t>Name</t>
  </si>
  <si>
    <t>Projected Income Statement</t>
  </si>
  <si>
    <t>Total</t>
  </si>
  <si>
    <t>SALES CHANNEL 1</t>
  </si>
  <si>
    <t>#</t>
  </si>
  <si>
    <t>of Units Sold</t>
  </si>
  <si>
    <t xml:space="preserve"> </t>
  </si>
  <si>
    <t>Avg. Price per Unit</t>
  </si>
  <si>
    <t>Gross Sales</t>
  </si>
  <si>
    <t>COGS - Material Cost % / Unit</t>
  </si>
  <si>
    <t>Use this, OR</t>
  </si>
  <si>
    <t>COGS - Material Cost / Unit</t>
  </si>
  <si>
    <t>use this - whichever makes more sense.</t>
  </si>
  <si>
    <t>COGS - Labor Cost / Unit</t>
  </si>
  <si>
    <t>Profit</t>
  </si>
  <si>
    <t>SALES CHANNEL 2</t>
  </si>
  <si>
    <t>SALES CHANNEL 3</t>
  </si>
  <si>
    <t>SALES CHANNEL 4</t>
  </si>
  <si>
    <t>Summary</t>
  </si>
  <si>
    <t>Total Gross Sales</t>
  </si>
  <si>
    <t>Total COGS</t>
  </si>
  <si>
    <t>Total Gross Profit</t>
  </si>
  <si>
    <t>Operating Expenses</t>
  </si>
  <si>
    <t>Owners Draw (Your pay)</t>
  </si>
  <si>
    <t>Employee Payroll</t>
  </si>
  <si>
    <t>Payroll Taxes (est)</t>
  </si>
  <si>
    <t>Rent</t>
  </si>
  <si>
    <t>Advertising/Marketing</t>
  </si>
  <si>
    <t>Professional Services And Fees (Legal/Acct)</t>
  </si>
  <si>
    <t>Prop &amp; Liab Insurance</t>
  </si>
  <si>
    <t>Website Hosting</t>
  </si>
  <si>
    <t>Heating</t>
  </si>
  <si>
    <t>Electric</t>
  </si>
  <si>
    <t>Office Expense</t>
  </si>
  <si>
    <t>Telephone/Fax</t>
  </si>
  <si>
    <t>Scheduling Software</t>
  </si>
  <si>
    <t>Vehicle Expense</t>
  </si>
  <si>
    <t xml:space="preserve">  </t>
  </si>
  <si>
    <t>Supplies</t>
  </si>
  <si>
    <t xml:space="preserve">Interest from Amort Schedule (Loan 1) </t>
  </si>
  <si>
    <t>Depreciation</t>
  </si>
  <si>
    <t>Credit card fees</t>
  </si>
  <si>
    <t>Other Misc Expenses</t>
  </si>
  <si>
    <t>Contingency</t>
  </si>
  <si>
    <t>Total Expenses</t>
  </si>
  <si>
    <t>Pre-tax profit</t>
  </si>
  <si>
    <t>Beginning Cash</t>
  </si>
  <si>
    <t>Adjustments</t>
  </si>
  <si>
    <t>add depreciation</t>
  </si>
  <si>
    <t>add interest (Loan 1)</t>
  </si>
  <si>
    <t xml:space="preserve">less P&amp;I pmt (Loan 1) </t>
  </si>
  <si>
    <t>less taxes</t>
  </si>
  <si>
    <t>Ending cash</t>
  </si>
  <si>
    <t>*</t>
  </si>
  <si>
    <t xml:space="preserve">Sales are based upon number of estimated clients (see business plan pg. ) </t>
  </si>
  <si>
    <t>Depreciation is not determined yet and will be done by the accountant.  Some will undoubtably be under section 179.</t>
  </si>
  <si>
    <t xml:space="preserve">Credit Card Fees based on a </t>
  </si>
  <si>
    <t xml:space="preserve">fee with an assumption that </t>
  </si>
  <si>
    <t>of customers will pay via credit card</t>
  </si>
  <si>
    <t xml:space="preserve">Contingency Account established for unforeseen cost overruns, etc - Account established at: </t>
  </si>
  <si>
    <t xml:space="preserve">    of Total Expenses starting first month of operations</t>
  </si>
  <si>
    <t xml:space="preserve">Contingency Account Balance at Year End: </t>
  </si>
  <si>
    <t>Profit and Loss Projection (3 Years)</t>
  </si>
  <si>
    <t>Current</t>
  </si>
  <si>
    <t>%</t>
  </si>
  <si>
    <t>Year 2</t>
  </si>
  <si>
    <t>Year 3</t>
  </si>
  <si>
    <t>Operating Income</t>
  </si>
  <si>
    <t>(see monthly projections)</t>
  </si>
  <si>
    <t>Sales</t>
  </si>
  <si>
    <t>Cost/ Goods Sold (COGS)</t>
  </si>
  <si>
    <t>Gross Profit</t>
  </si>
  <si>
    <t>Pre-Tax Profit</t>
  </si>
  <si>
    <t>With Simple Cash Flow Calculation:</t>
  </si>
  <si>
    <t>add Depreciation</t>
  </si>
  <si>
    <t>Sales are anticipated to increase Year over Year at:</t>
  </si>
  <si>
    <t>Cost of Goods sold are anticipated to hold at:</t>
  </si>
  <si>
    <t>All other Expenses (save Interest Expense) is anticipated to increase:</t>
  </si>
  <si>
    <t>Interest Expense was calculated from Amortization Tables provided</t>
  </si>
  <si>
    <t>UNOFFICIAL AMORTIZATION SCHEDULE</t>
  </si>
  <si>
    <t>**Estimated Values**</t>
  </si>
  <si>
    <t>Borrower Name</t>
  </si>
  <si>
    <t>Loan Amount Includes:</t>
  </si>
  <si>
    <t>(From Source and Use)</t>
  </si>
  <si>
    <t>Loan Term is for the following:</t>
  </si>
  <si>
    <t>Mid-Sized Equipment - 5 Years</t>
  </si>
  <si>
    <t>Closing Date</t>
  </si>
  <si>
    <t>Loan Amount</t>
  </si>
  <si>
    <t>Term</t>
  </si>
  <si>
    <t>Years</t>
  </si>
  <si>
    <t>Interest Rate</t>
  </si>
  <si>
    <t>Frequency of Payments</t>
  </si>
  <si>
    <t>Monthly</t>
  </si>
  <si>
    <t>Total Number of Payments</t>
  </si>
  <si>
    <t>Loan Factor (Cost per $1,000)</t>
  </si>
  <si>
    <t>Estimated Payment Amount</t>
  </si>
  <si>
    <t>Payment Number/ Date</t>
  </si>
  <si>
    <t>Payment Amount</t>
  </si>
  <si>
    <t>Principal</t>
  </si>
  <si>
    <t>Interest</t>
  </si>
  <si>
    <t xml:space="preserve"> Remaining Principal AFTER Payment </t>
  </si>
  <si>
    <t>Working Capital - 1 Year</t>
  </si>
  <si>
    <t>Working Capital - 3 Years</t>
  </si>
  <si>
    <t>Small Equipment - 3 Years</t>
  </si>
  <si>
    <t>Large Equipment - 7 Years</t>
  </si>
  <si>
    <t>Large Equipment - 10 Years</t>
  </si>
  <si>
    <t>Real Estate - 15 Years</t>
  </si>
  <si>
    <t>Real Estate - 20 Years</t>
  </si>
  <si>
    <t>Custom          (Enter to the Right)</t>
  </si>
  <si>
    <t>Depreciation Schedule</t>
  </si>
  <si>
    <t>Building Value</t>
  </si>
  <si>
    <t>Initial Cost:</t>
  </si>
  <si>
    <t>Salvage Value:</t>
  </si>
  <si>
    <t xml:space="preserve">salvage value = </t>
  </si>
  <si>
    <t>Useful Life:</t>
  </si>
  <si>
    <t>years</t>
  </si>
  <si>
    <t>Depreciation Schedule:</t>
  </si>
  <si>
    <t>Straight-line Depreciation</t>
  </si>
  <si>
    <t>Annually</t>
  </si>
  <si>
    <t>Total Depreciation During Useful Life</t>
  </si>
  <si>
    <t>Other Equipment - Furniture and Fixtures</t>
  </si>
  <si>
    <t>Cumulative Profit (Loss)</t>
  </si>
  <si>
    <t>Projected Cash Flow, Year 1</t>
  </si>
  <si>
    <t>Cash Receipts (Net)</t>
  </si>
  <si>
    <t xml:space="preserve"> $       -  </t>
  </si>
  <si>
    <t>Total Cash Receipts</t>
  </si>
  <si>
    <t>Cash Disbursements</t>
  </si>
  <si>
    <t>Loan Payments</t>
  </si>
  <si>
    <t xml:space="preserve"> $             -  </t>
  </si>
  <si>
    <t>Total Cash Disbursements</t>
  </si>
  <si>
    <t>Net Cash Flow</t>
  </si>
  <si>
    <t>Cumulative Cash Flow</t>
  </si>
  <si>
    <t>Cash on Hand (Working Capital)</t>
  </si>
  <si>
    <t>Opening Balance</t>
  </si>
  <si>
    <t>Plus Cash Receipts</t>
  </si>
  <si>
    <t>less Cash Disbursements</t>
  </si>
  <si>
    <t>Ending Cash Balance</t>
  </si>
  <si>
    <t>Versus the RMA</t>
  </si>
  <si>
    <t>Projected Balance Sheet at Loan Close</t>
  </si>
  <si>
    <t>Common</t>
  </si>
  <si>
    <t>NAICS</t>
  </si>
  <si>
    <t>On Closing Date</t>
  </si>
  <si>
    <t>Sized</t>
  </si>
  <si>
    <t>Assets</t>
  </si>
  <si>
    <t>Current Assets</t>
  </si>
  <si>
    <t>Cash</t>
  </si>
  <si>
    <t>Prepaid Insurance</t>
  </si>
  <si>
    <t>Other Current Assets &amp; Prepaids</t>
  </si>
  <si>
    <t>Total Current Assets</t>
  </si>
  <si>
    <t>Fixed Assets</t>
  </si>
  <si>
    <t>less accumulated Depreciation</t>
  </si>
  <si>
    <t xml:space="preserve"> $                 -  </t>
  </si>
  <si>
    <t>Total Fixed Assets</t>
  </si>
  <si>
    <t>Intangible Assets</t>
  </si>
  <si>
    <t>Total Assets</t>
  </si>
  <si>
    <t>Liabilities</t>
  </si>
  <si>
    <t>Current Liabilities</t>
  </si>
  <si>
    <t>Accrued Expenses</t>
  </si>
  <si>
    <t>Current Portion Long Term Debt</t>
  </si>
  <si>
    <t>Total Current Liabilities</t>
  </si>
  <si>
    <t>Long Term Liabilities</t>
  </si>
  <si>
    <t>Long Term Debt</t>
  </si>
  <si>
    <t>Total Long Term Liabilities</t>
  </si>
  <si>
    <t>Members Equity</t>
  </si>
  <si>
    <t>Members Capital</t>
  </si>
  <si>
    <t>Pre-Tax Profit (Loss)</t>
  </si>
  <si>
    <t>Total Members Equity</t>
  </si>
  <si>
    <t>Total Liabilities &amp; Equity</t>
  </si>
  <si>
    <t>CPLTD is calculated using rolling year</t>
  </si>
  <si>
    <t>Ratio Analysis</t>
  </si>
  <si>
    <t>Versus the RMA NAICS</t>
  </si>
  <si>
    <t>For the Period</t>
  </si>
  <si>
    <t>At Closing</t>
  </si>
  <si>
    <t>End of Year 1</t>
  </si>
  <si>
    <t>Ratio</t>
  </si>
  <si>
    <t>Current Ratio</t>
  </si>
  <si>
    <t>N/A</t>
  </si>
  <si>
    <t>Debt-to-Equity</t>
  </si>
  <si>
    <t>Debt-to-Asset</t>
  </si>
  <si>
    <t>Debt Service Coverage</t>
  </si>
  <si>
    <t>(Including Owners Draw)</t>
  </si>
  <si>
    <t>(Without Owners Draw)</t>
  </si>
  <si>
    <t>Return on Equity</t>
  </si>
  <si>
    <t>Return on Assets</t>
  </si>
  <si>
    <t>(Including Start &amp; First 4 Quarters)</t>
  </si>
  <si>
    <t>Construction</t>
  </si>
  <si>
    <t>Bank</t>
  </si>
  <si>
    <t>Investor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</si>
</sst>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"/>
    <numFmt numFmtId="165" formatCode="_(&quot;$&quot;* #,##0_);_(&quot;$&quot;* \(#,##0\);_(&quot;$&quot;* &quot;-&quot;??_);_(@_)"/>
    <numFmt numFmtId="166" formatCode="&quot;$&quot;#,##0.00"/>
    <numFmt numFmtId="167" formatCode="0.000%"/>
    <numFmt numFmtId="168" formatCode="_(\$* #,##0_);_(\$* \(#,##0\);_(\$* \-??_);_(@_)"/>
    <numFmt numFmtId="169" formatCode="[$-409]mmm\-yy;@"/>
    <numFmt numFmtId="170" formatCode="_(* #,##0.00_);_(* \(#,##0.00\);_(* \-??_);_(@_)"/>
    <numFmt numFmtId="171" formatCode="_(\$* #,##0.00_);_(\$* \(#,##0.00\);_(\$* \-??_);_(@_)"/>
    <numFmt numFmtId="172" formatCode="[$-409]mmmm\ d\,\ yyyy;@"/>
    <numFmt numFmtId="173" formatCode="&quot;$&quot;#,##0"/>
    <numFmt numFmtId="174" formatCode="_(* #,##0_);_(* \(#,##0\);_(* &quot;-&quot;??_);_(@_)"/>
    <numFmt numFmtId="175" formatCode="0.0%"/>
  </numFmts>
  <fonts count="5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sz val="20"/>
      <name val="Calibri"/>
      <family val="2"/>
      <scheme val="minor"/>
    </font>
    <font>
      <sz val="16"/>
      <name val="Arial"/>
      <family val="2"/>
    </font>
    <font>
      <sz val="14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sz val="16"/>
      <color indexed="8"/>
      <name val="Calibri"/>
      <family val="2"/>
    </font>
    <font>
      <sz val="14"/>
      <color indexed="8"/>
      <name val="Calibri"/>
      <family val="2"/>
    </font>
    <font>
      <u/>
      <sz val="10"/>
      <color indexed="8"/>
      <name val="Arial"/>
      <family val="2"/>
    </font>
    <font>
      <sz val="10"/>
      <name val="Arial"/>
      <family val="2"/>
      <charset val="1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u/>
      <sz val="11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u/>
      <sz val="10"/>
      <name val="Arial"/>
      <family val="2"/>
      <charset val="1"/>
    </font>
    <font>
      <sz val="16"/>
      <name val="Calibri"/>
      <family val="2"/>
    </font>
    <font>
      <sz val="14"/>
      <name val="Calibri"/>
      <family val="2"/>
    </font>
    <font>
      <sz val="12"/>
      <color rgb="FFFF0000"/>
      <name val="Times New Roman"/>
      <family val="1"/>
    </font>
    <font>
      <b/>
      <sz val="12"/>
      <color theme="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4"/>
      <name val="Calibri"/>
      <family val="2"/>
      <scheme val="minor"/>
    </font>
    <font>
      <sz val="11"/>
      <color rgb="FF000000"/>
      <name val="Times"/>
      <family val="1"/>
    </font>
    <font>
      <sz val="10"/>
      <name val="Times"/>
      <family val="1"/>
    </font>
    <font>
      <sz val="20"/>
      <color rgb="FF000000"/>
      <name val="Times"/>
      <family val="1"/>
    </font>
    <font>
      <sz val="14"/>
      <color rgb="FF000000"/>
      <name val="Times"/>
      <family val="1"/>
    </font>
    <font>
      <b/>
      <sz val="11"/>
      <color rgb="FF000000"/>
      <name val="Times"/>
      <family val="1"/>
    </font>
    <font>
      <sz val="11"/>
      <name val="Times"/>
      <family val="1"/>
    </font>
    <font>
      <sz val="11"/>
      <color rgb="FFFF0000"/>
      <name val="Times"/>
      <family val="1"/>
    </font>
    <font>
      <b/>
      <sz val="11"/>
      <color rgb="FFFF0000"/>
      <name val="Times"/>
      <family val="1"/>
    </font>
    <font>
      <b/>
      <sz val="11"/>
      <name val="Times"/>
      <family val="1"/>
    </font>
    <font>
      <sz val="9"/>
      <color rgb="FF000000"/>
      <name val="Times"/>
      <family val="1"/>
    </font>
    <font>
      <sz val="9"/>
      <name val="Times"/>
      <family val="1"/>
    </font>
    <font>
      <i/>
      <sz val="11"/>
      <name val="Times"/>
      <family val="1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/>
    <xf numFmtId="0" fontId="15" fillId="0" borderId="1" applyNumberFormat="0" applyFill="0" applyBorder="0" applyProtection="0"/>
    <xf numFmtId="9" fontId="15" fillId="0" borderId="1" applyFont="0" applyFill="0" applyBorder="0" applyAlignment="0" applyProtection="0"/>
    <xf numFmtId="0" fontId="19" fillId="0" borderId="1"/>
    <xf numFmtId="170" fontId="19" fillId="0" borderId="1" applyBorder="0" applyProtection="0"/>
    <xf numFmtId="171" fontId="19" fillId="0" borderId="1" applyBorder="0" applyProtection="0"/>
    <xf numFmtId="9" fontId="19" fillId="0" borderId="1" applyFont="0" applyFill="0" applyBorder="0" applyAlignment="0" applyProtection="0"/>
    <xf numFmtId="0" fontId="23" fillId="0" borderId="1" applyNumberFormat="0" applyFill="0" applyBorder="0" applyProtection="0"/>
    <xf numFmtId="9" fontId="23" fillId="0" borderId="1" applyFont="0" applyFill="0" applyBorder="0" applyAlignment="0" applyProtection="0"/>
    <xf numFmtId="43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1" xfId="3" applyFont="1" applyAlignment="1">
      <alignment horizontal="center"/>
    </xf>
    <xf numFmtId="0" fontId="0" fillId="0" borderId="0" xfId="0" applyAlignment="1">
      <alignment horizontal="left"/>
    </xf>
    <xf numFmtId="0" fontId="2" fillId="0" borderId="1" xfId="3" applyAlignment="1">
      <alignment horizontal="left"/>
    </xf>
    <xf numFmtId="0" fontId="5" fillId="0" borderId="1" xfId="3" applyFont="1"/>
    <xf numFmtId="0" fontId="6" fillId="0" borderId="1" xfId="3" applyFont="1" applyAlignment="1">
      <alignment horizontal="left"/>
    </xf>
    <xf numFmtId="0" fontId="6" fillId="0" borderId="1" xfId="3" applyFont="1" applyAlignment="1">
      <alignment horizontal="center"/>
    </xf>
    <xf numFmtId="0" fontId="4" fillId="0" borderId="1" xfId="3" applyFont="1" applyAlignment="1" applyProtection="1">
      <alignment horizontal="left"/>
      <protection locked="0"/>
    </xf>
    <xf numFmtId="0" fontId="6" fillId="0" borderId="1" xfId="3" applyFont="1" applyAlignment="1" applyProtection="1">
      <alignment horizontal="left"/>
      <protection locked="0"/>
    </xf>
    <xf numFmtId="14" fontId="6" fillId="4" borderId="4" xfId="3" applyNumberFormat="1" applyFont="1" applyFill="1" applyBorder="1" applyAlignment="1" applyProtection="1">
      <alignment horizontal="center" vertical="top"/>
      <protection locked="0"/>
    </xf>
    <xf numFmtId="14" fontId="6" fillId="0" borderId="1" xfId="3" applyNumberFormat="1" applyFont="1" applyAlignment="1" applyProtection="1">
      <alignment horizontal="center" vertical="top"/>
      <protection locked="0"/>
    </xf>
    <xf numFmtId="0" fontId="2" fillId="0" borderId="1" xfId="3" applyAlignment="1" applyProtection="1">
      <alignment horizontal="center" vertical="top"/>
      <protection locked="0"/>
    </xf>
    <xf numFmtId="0" fontId="7" fillId="0" borderId="1" xfId="3" applyFont="1" applyProtection="1">
      <protection locked="0"/>
    </xf>
    <xf numFmtId="0" fontId="3" fillId="0" borderId="1" xfId="3" applyFont="1" applyAlignment="1">
      <alignment horizontal="left"/>
    </xf>
    <xf numFmtId="166" fontId="3" fillId="0" borderId="0" xfId="1" applyNumberFormat="1" applyFont="1" applyFill="1" applyAlignment="1" applyProtection="1">
      <alignment horizontal="center"/>
    </xf>
    <xf numFmtId="0" fontId="2" fillId="0" borderId="1" xfId="3"/>
    <xf numFmtId="0" fontId="2" fillId="0" borderId="1" xfId="3" applyProtection="1">
      <protection locked="0"/>
    </xf>
    <xf numFmtId="167" fontId="3" fillId="0" borderId="0" xfId="2" applyNumberFormat="1" applyFont="1" applyFill="1" applyAlignment="1" applyProtection="1">
      <alignment horizontal="center"/>
    </xf>
    <xf numFmtId="167" fontId="3" fillId="0" borderId="1" xfId="2" applyNumberFormat="1" applyFont="1" applyFill="1" applyBorder="1" applyAlignment="1" applyProtection="1">
      <alignment horizontal="center"/>
    </xf>
    <xf numFmtId="166" fontId="3" fillId="0" borderId="1" xfId="3" applyNumberFormat="1" applyFont="1" applyAlignment="1" applyProtection="1">
      <alignment horizontal="center"/>
      <protection locked="0"/>
    </xf>
    <xf numFmtId="166" fontId="2" fillId="0" borderId="1" xfId="3" applyNumberFormat="1" applyProtection="1">
      <protection locked="0"/>
    </xf>
    <xf numFmtId="1" fontId="3" fillId="0" borderId="1" xfId="3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66" fontId="3" fillId="0" borderId="1" xfId="3" applyNumberFormat="1" applyFont="1" applyAlignment="1">
      <alignment horizontal="center"/>
    </xf>
    <xf numFmtId="166" fontId="2" fillId="0" borderId="1" xfId="3" applyNumberFormat="1"/>
    <xf numFmtId="0" fontId="2" fillId="0" borderId="1" xfId="3" applyAlignment="1">
      <alignment horizontal="center" wrapText="1"/>
    </xf>
    <xf numFmtId="14" fontId="2" fillId="0" borderId="1" xfId="3" applyNumberFormat="1" applyAlignment="1">
      <alignment horizontal="center" wrapText="1"/>
    </xf>
    <xf numFmtId="8" fontId="8" fillId="0" borderId="0" xfId="1" applyNumberFormat="1" applyFont="1" applyAlignment="1" applyProtection="1">
      <alignment horizontal="center"/>
    </xf>
    <xf numFmtId="8" fontId="2" fillId="0" borderId="1" xfId="3" applyNumberFormat="1" applyAlignment="1" applyProtection="1">
      <alignment horizontal="center"/>
      <protection locked="0"/>
    </xf>
    <xf numFmtId="8" fontId="2" fillId="0" borderId="1" xfId="3" applyNumberFormat="1" applyAlignment="1">
      <alignment horizontal="center"/>
    </xf>
    <xf numFmtId="8" fontId="2" fillId="0" borderId="1" xfId="3" applyNumberFormat="1"/>
    <xf numFmtId="166" fontId="2" fillId="0" borderId="1" xfId="3" applyNumberFormat="1" applyAlignment="1">
      <alignment horizontal="center"/>
    </xf>
    <xf numFmtId="44" fontId="2" fillId="0" borderId="1" xfId="3" applyNumberFormat="1"/>
    <xf numFmtId="0" fontId="2" fillId="0" borderId="1" xfId="3" applyAlignment="1">
      <alignment horizontal="right" wrapText="1"/>
    </xf>
    <xf numFmtId="14" fontId="2" fillId="0" borderId="1" xfId="3" applyNumberFormat="1" applyAlignment="1">
      <alignment horizontal="right" wrapText="1"/>
    </xf>
    <xf numFmtId="44" fontId="8" fillId="0" borderId="0" xfId="1" applyFont="1" applyProtection="1"/>
    <xf numFmtId="44" fontId="2" fillId="0" borderId="1" xfId="3" applyNumberFormat="1" applyProtection="1">
      <protection locked="0"/>
    </xf>
    <xf numFmtId="0" fontId="2" fillId="0" borderId="1" xfId="3" applyAlignment="1" applyProtection="1">
      <alignment horizontal="right" wrapText="1"/>
      <protection locked="0"/>
    </xf>
    <xf numFmtId="14" fontId="2" fillId="0" borderId="1" xfId="3" applyNumberFormat="1" applyAlignment="1" applyProtection="1">
      <alignment horizontal="right" wrapText="1"/>
      <protection locked="0"/>
    </xf>
    <xf numFmtId="44" fontId="0" fillId="0" borderId="0" xfId="1" applyFont="1" applyProtection="1"/>
    <xf numFmtId="0" fontId="9" fillId="3" borderId="0" xfId="0" applyFont="1" applyFill="1"/>
    <xf numFmtId="0" fontId="0" fillId="3" borderId="0" xfId="0" applyFill="1"/>
    <xf numFmtId="0" fontId="10" fillId="3" borderId="0" xfId="0" applyFont="1" applyFill="1"/>
    <xf numFmtId="165" fontId="0" fillId="3" borderId="4" xfId="1" applyNumberFormat="1" applyFont="1" applyFill="1" applyBorder="1"/>
    <xf numFmtId="9" fontId="0" fillId="3" borderId="4" xfId="2" applyFont="1" applyFill="1" applyBorder="1" applyAlignment="1">
      <alignment horizontal="center"/>
    </xf>
    <xf numFmtId="165" fontId="0" fillId="3" borderId="0" xfId="1" applyNumberFormat="1" applyFont="1" applyFill="1"/>
    <xf numFmtId="0" fontId="0" fillId="3" borderId="4" xfId="0" applyFill="1" applyBorder="1" applyAlignment="1">
      <alignment horizontal="center"/>
    </xf>
    <xf numFmtId="0" fontId="6" fillId="3" borderId="0" xfId="0" applyFont="1" applyFill="1"/>
    <xf numFmtId="165" fontId="0" fillId="3" borderId="6" xfId="1" applyNumberFormat="1" applyFont="1" applyFill="1" applyBorder="1"/>
    <xf numFmtId="165" fontId="0" fillId="3" borderId="0" xfId="0" applyNumberFormat="1" applyFill="1"/>
    <xf numFmtId="168" fontId="1" fillId="3" borderId="4" xfId="1" applyNumberFormat="1" applyFill="1" applyBorder="1" applyAlignment="1">
      <alignment horizontal="center"/>
    </xf>
    <xf numFmtId="168" fontId="1" fillId="3" borderId="0" xfId="1" applyNumberFormat="1" applyFill="1"/>
    <xf numFmtId="168" fontId="1" fillId="3" borderId="6" xfId="1" applyNumberFormat="1" applyFill="1" applyBorder="1"/>
    <xf numFmtId="165" fontId="0" fillId="0" borderId="0" xfId="0" applyNumberFormat="1"/>
    <xf numFmtId="0" fontId="2" fillId="3" borderId="0" xfId="0" applyFont="1" applyFill="1"/>
    <xf numFmtId="0" fontId="3" fillId="3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165" fontId="0" fillId="0" borderId="0" xfId="1" applyNumberFormat="1" applyFont="1"/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9" fontId="0" fillId="0" borderId="0" xfId="2" applyFont="1" applyAlignment="1">
      <alignment horizontal="center"/>
    </xf>
    <xf numFmtId="0" fontId="15" fillId="0" borderId="1" xfId="4"/>
    <xf numFmtId="0" fontId="15" fillId="3" borderId="1" xfId="4" applyFill="1"/>
    <xf numFmtId="165" fontId="15" fillId="3" borderId="1" xfId="4" applyNumberFormat="1" applyFill="1"/>
    <xf numFmtId="0" fontId="17" fillId="3" borderId="1" xfId="4" applyFont="1" applyFill="1"/>
    <xf numFmtId="169" fontId="18" fillId="3" borderId="2" xfId="4" applyNumberFormat="1" applyFont="1" applyFill="1" applyBorder="1" applyAlignment="1">
      <alignment horizontal="center"/>
    </xf>
    <xf numFmtId="49" fontId="15" fillId="3" borderId="1" xfId="4" applyNumberFormat="1" applyFill="1"/>
    <xf numFmtId="165" fontId="15" fillId="3" borderId="2" xfId="4" applyNumberFormat="1" applyFill="1" applyBorder="1"/>
    <xf numFmtId="2" fontId="16" fillId="3" borderId="1" xfId="4" applyNumberFormat="1" applyFont="1" applyFill="1"/>
    <xf numFmtId="2" fontId="15" fillId="3" borderId="1" xfId="4" applyNumberFormat="1" applyFill="1"/>
    <xf numFmtId="2" fontId="15" fillId="3" borderId="1" xfId="4" applyNumberFormat="1" applyFill="1" applyAlignment="1">
      <alignment horizontal="center"/>
    </xf>
    <xf numFmtId="0" fontId="20" fillId="3" borderId="1" xfId="0" applyFont="1" applyFill="1" applyBorder="1"/>
    <xf numFmtId="0" fontId="21" fillId="3" borderId="1" xfId="0" applyFont="1" applyFill="1" applyBorder="1"/>
    <xf numFmtId="164" fontId="20" fillId="3" borderId="1" xfId="0" applyNumberFormat="1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right"/>
    </xf>
    <xf numFmtId="44" fontId="20" fillId="3" borderId="1" xfId="0" applyNumberFormat="1" applyFont="1" applyFill="1" applyBorder="1"/>
    <xf numFmtId="42" fontId="20" fillId="2" borderId="1" xfId="0" applyNumberFormat="1" applyFont="1" applyFill="1" applyBorder="1"/>
    <xf numFmtId="42" fontId="20" fillId="3" borderId="1" xfId="0" applyNumberFormat="1" applyFont="1" applyFill="1" applyBorder="1"/>
    <xf numFmtId="42" fontId="20" fillId="2" borderId="2" xfId="0" applyNumberFormat="1" applyFont="1" applyFill="1" applyBorder="1"/>
    <xf numFmtId="165" fontId="20" fillId="3" borderId="2" xfId="1" applyNumberFormat="1" applyFont="1" applyFill="1" applyBorder="1"/>
    <xf numFmtId="0" fontId="20" fillId="3" borderId="1" xfId="0" applyFont="1" applyFill="1" applyBorder="1" applyAlignment="1">
      <alignment horizontal="left"/>
    </xf>
    <xf numFmtId="165" fontId="20" fillId="3" borderId="1" xfId="1" applyNumberFormat="1" applyFont="1" applyFill="1" applyBorder="1"/>
    <xf numFmtId="42" fontId="20" fillId="3" borderId="2" xfId="0" applyNumberFormat="1" applyFont="1" applyFill="1" applyBorder="1"/>
    <xf numFmtId="9" fontId="20" fillId="3" borderId="1" xfId="0" applyNumberFormat="1" applyFont="1" applyFill="1" applyBorder="1"/>
    <xf numFmtId="42" fontId="20" fillId="2" borderId="5" xfId="0" applyNumberFormat="1" applyFont="1" applyFill="1" applyBorder="1"/>
    <xf numFmtId="42" fontId="20" fillId="3" borderId="5" xfId="0" applyNumberFormat="1" applyFont="1" applyFill="1" applyBorder="1"/>
    <xf numFmtId="9" fontId="22" fillId="3" borderId="1" xfId="0" applyNumberFormat="1" applyFont="1" applyFill="1" applyBorder="1"/>
    <xf numFmtId="42" fontId="22" fillId="2" borderId="1" xfId="0" applyNumberFormat="1" applyFont="1" applyFill="1" applyBorder="1"/>
    <xf numFmtId="42" fontId="22" fillId="3" borderId="1" xfId="0" applyNumberFormat="1" applyFont="1" applyFill="1" applyBorder="1"/>
    <xf numFmtId="165" fontId="20" fillId="3" borderId="1" xfId="0" applyNumberFormat="1" applyFont="1" applyFill="1" applyBorder="1"/>
    <xf numFmtId="165" fontId="20" fillId="3" borderId="1" xfId="1" applyNumberFormat="1" applyFont="1" applyFill="1" applyBorder="1" applyAlignment="1"/>
    <xf numFmtId="165" fontId="20" fillId="2" borderId="1" xfId="0" applyNumberFormat="1" applyFont="1" applyFill="1" applyBorder="1"/>
    <xf numFmtId="165" fontId="20" fillId="3" borderId="2" xfId="0" applyNumberFormat="1" applyFont="1" applyFill="1" applyBorder="1"/>
    <xf numFmtId="9" fontId="20" fillId="3" borderId="1" xfId="2" applyFont="1" applyFill="1" applyBorder="1" applyAlignment="1">
      <alignment horizontal="center"/>
    </xf>
    <xf numFmtId="10" fontId="20" fillId="3" borderId="4" xfId="2" applyNumberFormat="1" applyFont="1" applyFill="1" applyBorder="1" applyAlignment="1">
      <alignment horizontal="center"/>
    </xf>
    <xf numFmtId="0" fontId="24" fillId="3" borderId="1" xfId="6" applyFont="1" applyFill="1" applyAlignment="1">
      <alignment horizontal="left"/>
    </xf>
    <xf numFmtId="2" fontId="33" fillId="3" borderId="1" xfId="6" applyNumberFormat="1" applyFont="1" applyFill="1"/>
    <xf numFmtId="0" fontId="23" fillId="3" borderId="1" xfId="10" applyFill="1"/>
    <xf numFmtId="0" fontId="19" fillId="3" borderId="1" xfId="6" applyFill="1"/>
    <xf numFmtId="0" fontId="24" fillId="3" borderId="1" xfId="6" applyFont="1" applyFill="1"/>
    <xf numFmtId="0" fontId="25" fillId="3" borderId="1" xfId="6" applyFont="1" applyFill="1"/>
    <xf numFmtId="0" fontId="26" fillId="3" borderId="1" xfId="6" applyFont="1" applyFill="1"/>
    <xf numFmtId="0" fontId="27" fillId="3" borderId="1" xfId="6" applyFont="1" applyFill="1"/>
    <xf numFmtId="0" fontId="29" fillId="3" borderId="7" xfId="6" applyFont="1" applyFill="1" applyBorder="1" applyAlignment="1">
      <alignment horizontal="center"/>
    </xf>
    <xf numFmtId="0" fontId="24" fillId="3" borderId="1" xfId="6" applyFont="1" applyFill="1" applyAlignment="1">
      <alignment horizontal="left" indent="2"/>
    </xf>
    <xf numFmtId="0" fontId="30" fillId="3" borderId="1" xfId="6" applyFont="1" applyFill="1"/>
    <xf numFmtId="0" fontId="24" fillId="3" borderId="1" xfId="6" applyFont="1" applyFill="1" applyAlignment="1">
      <alignment horizontal="center"/>
    </xf>
    <xf numFmtId="172" fontId="31" fillId="3" borderId="1" xfId="6" applyNumberFormat="1" applyFont="1" applyFill="1" applyAlignment="1">
      <alignment horizontal="center"/>
    </xf>
    <xf numFmtId="0" fontId="25" fillId="3" borderId="7" xfId="6" applyFont="1" applyFill="1" applyBorder="1"/>
    <xf numFmtId="168" fontId="24" fillId="3" borderId="1" xfId="8" applyNumberFormat="1" applyFont="1" applyFill="1"/>
    <xf numFmtId="9" fontId="24" fillId="3" borderId="1" xfId="9" applyFont="1" applyFill="1"/>
    <xf numFmtId="168" fontId="24" fillId="3" borderId="2" xfId="8" applyNumberFormat="1" applyFont="1" applyFill="1" applyBorder="1"/>
    <xf numFmtId="168" fontId="24" fillId="3" borderId="1" xfId="8" applyNumberFormat="1" applyFont="1" applyFill="1" applyBorder="1"/>
    <xf numFmtId="9" fontId="24" fillId="3" borderId="1" xfId="9" applyFont="1" applyFill="1" applyBorder="1"/>
    <xf numFmtId="0" fontId="24" fillId="3" borderId="1" xfId="6" applyFont="1" applyFill="1" applyAlignment="1">
      <alignment horizontal="left" indent="1"/>
    </xf>
    <xf numFmtId="10" fontId="24" fillId="3" borderId="7" xfId="9" applyNumberFormat="1" applyFont="1" applyFill="1" applyBorder="1"/>
    <xf numFmtId="168" fontId="24" fillId="3" borderId="1" xfId="6" applyNumberFormat="1" applyFont="1" applyFill="1"/>
    <xf numFmtId="0" fontId="26" fillId="3" borderId="1" xfId="6" applyFont="1" applyFill="1" applyAlignment="1">
      <alignment horizontal="left" indent="3"/>
    </xf>
    <xf numFmtId="168" fontId="24" fillId="3" borderId="6" xfId="6" applyNumberFormat="1" applyFont="1" applyFill="1" applyBorder="1"/>
    <xf numFmtId="168" fontId="24" fillId="3" borderId="2" xfId="6" applyNumberFormat="1" applyFont="1" applyFill="1" applyBorder="1"/>
    <xf numFmtId="0" fontId="26" fillId="3" borderId="1" xfId="6" applyFont="1" applyFill="1" applyAlignment="1">
      <alignment horizontal="left"/>
    </xf>
    <xf numFmtId="9" fontId="24" fillId="3" borderId="7" xfId="9" applyFont="1" applyFill="1" applyBorder="1"/>
    <xf numFmtId="49" fontId="34" fillId="3" borderId="1" xfId="6" applyNumberFormat="1" applyFont="1" applyFill="1"/>
    <xf numFmtId="10" fontId="35" fillId="3" borderId="7" xfId="11" applyNumberFormat="1" applyFont="1" applyFill="1" applyBorder="1"/>
    <xf numFmtId="0" fontId="24" fillId="3" borderId="1" xfId="6" applyFont="1" applyFill="1" applyAlignment="1">
      <alignment horizontal="right" vertical="top" wrapText="1"/>
    </xf>
    <xf numFmtId="0" fontId="26" fillId="3" borderId="1" xfId="6" applyFont="1" applyFill="1" applyAlignment="1">
      <alignment horizontal="left" indent="1"/>
    </xf>
    <xf numFmtId="0" fontId="24" fillId="3" borderId="1" xfId="6" applyFont="1" applyFill="1" applyAlignment="1">
      <alignment vertical="top"/>
    </xf>
    <xf numFmtId="0" fontId="19" fillId="3" borderId="1" xfId="6" applyFill="1" applyAlignment="1">
      <alignment vertical="top"/>
    </xf>
    <xf numFmtId="165" fontId="24" fillId="3" borderId="1" xfId="6" applyNumberFormat="1" applyFont="1" applyFill="1"/>
    <xf numFmtId="9" fontId="24" fillId="3" borderId="2" xfId="11" applyFont="1" applyFill="1" applyBorder="1"/>
    <xf numFmtId="0" fontId="25" fillId="3" borderId="7" xfId="6" applyFont="1" applyFill="1" applyBorder="1" applyAlignment="1">
      <alignment horizontal="center" wrapText="1"/>
    </xf>
    <xf numFmtId="166" fontId="3" fillId="0" borderId="0" xfId="1" applyNumberFormat="1" applyFont="1" applyFill="1" applyAlignment="1" applyProtection="1">
      <alignment horizontal="left"/>
    </xf>
    <xf numFmtId="0" fontId="28" fillId="3" borderId="1" xfId="6" applyFont="1" applyFill="1"/>
    <xf numFmtId="0" fontId="19" fillId="3" borderId="1" xfId="6" applyFill="1" applyAlignment="1">
      <alignment horizontal="center"/>
    </xf>
    <xf numFmtId="165" fontId="19" fillId="3" borderId="1" xfId="6" applyNumberFormat="1" applyFill="1"/>
    <xf numFmtId="172" fontId="32" fillId="3" borderId="1" xfId="6" applyNumberFormat="1" applyFont="1" applyFill="1" applyAlignment="1">
      <alignment horizontal="center"/>
    </xf>
    <xf numFmtId="0" fontId="19" fillId="3" borderId="7" xfId="6" applyFill="1" applyBorder="1"/>
    <xf numFmtId="2" fontId="19" fillId="3" borderId="1" xfId="6" applyNumberFormat="1" applyFill="1" applyAlignment="1">
      <alignment horizontal="center"/>
    </xf>
    <xf numFmtId="0" fontId="19" fillId="3" borderId="7" xfId="6" applyFill="1" applyBorder="1" applyAlignment="1">
      <alignment horizontal="center"/>
    </xf>
    <xf numFmtId="0" fontId="19" fillId="3" borderId="1" xfId="6" applyFill="1" applyAlignment="1">
      <alignment horizontal="left" indent="1"/>
    </xf>
    <xf numFmtId="9" fontId="19" fillId="3" borderId="1" xfId="9" applyFont="1" applyFill="1" applyAlignment="1">
      <alignment horizontal="center"/>
    </xf>
    <xf numFmtId="10" fontId="19" fillId="3" borderId="7" xfId="9" applyNumberFormat="1" applyFont="1" applyFill="1" applyBorder="1" applyAlignment="1">
      <alignment horizontal="center"/>
    </xf>
    <xf numFmtId="10" fontId="19" fillId="3" borderId="1" xfId="9" applyNumberFormat="1" applyFont="1" applyFill="1" applyAlignment="1">
      <alignment horizontal="center"/>
    </xf>
    <xf numFmtId="0" fontId="36" fillId="0" borderId="1" xfId="3" applyFont="1" applyAlignment="1" applyProtection="1">
      <alignment horizontal="left"/>
      <protection locked="0"/>
    </xf>
    <xf numFmtId="0" fontId="37" fillId="0" borderId="1" xfId="3" applyFont="1" applyAlignment="1">
      <alignment horizontal="left"/>
    </xf>
    <xf numFmtId="1" fontId="4" fillId="0" borderId="1" xfId="1" applyNumberFormat="1" applyFont="1" applyFill="1" applyBorder="1" applyAlignment="1" applyProtection="1">
      <alignment horizontal="center"/>
      <protection locked="0"/>
    </xf>
    <xf numFmtId="166" fontId="3" fillId="3" borderId="4" xfId="1" applyNumberFormat="1" applyFont="1" applyFill="1" applyBorder="1" applyAlignment="1" applyProtection="1">
      <alignment horizontal="center"/>
    </xf>
    <xf numFmtId="0" fontId="3" fillId="3" borderId="4" xfId="3" applyFont="1" applyFill="1" applyBorder="1" applyAlignment="1">
      <alignment horizontal="center"/>
    </xf>
    <xf numFmtId="173" fontId="19" fillId="3" borderId="1" xfId="6" applyNumberForma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65" fontId="0" fillId="3" borderId="2" xfId="0" applyNumberFormat="1" applyFill="1" applyBorder="1"/>
    <xf numFmtId="165" fontId="0" fillId="3" borderId="6" xfId="0" applyNumberFormat="1" applyFill="1" applyBorder="1"/>
    <xf numFmtId="165" fontId="3" fillId="3" borderId="0" xfId="0" applyNumberFormat="1" applyFont="1" applyFill="1"/>
    <xf numFmtId="10" fontId="0" fillId="3" borderId="0" xfId="0" applyNumberFormat="1" applyFill="1" applyAlignment="1">
      <alignment horizontal="center"/>
    </xf>
    <xf numFmtId="10" fontId="0" fillId="3" borderId="2" xfId="0" applyNumberFormat="1" applyFill="1" applyBorder="1" applyAlignment="1">
      <alignment horizontal="center"/>
    </xf>
    <xf numFmtId="0" fontId="39" fillId="3" borderId="0" xfId="0" applyFont="1" applyFill="1"/>
    <xf numFmtId="9" fontId="3" fillId="3" borderId="0" xfId="0" applyNumberFormat="1" applyFont="1" applyFill="1" applyAlignment="1">
      <alignment horizontal="center"/>
    </xf>
    <xf numFmtId="9" fontId="0" fillId="3" borderId="0" xfId="0" applyNumberFormat="1" applyFill="1" applyAlignment="1">
      <alignment horizontal="center"/>
    </xf>
    <xf numFmtId="9" fontId="3" fillId="3" borderId="0" xfId="2" applyFont="1" applyFill="1" applyAlignment="1">
      <alignment horizontal="center"/>
    </xf>
    <xf numFmtId="9" fontId="0" fillId="5" borderId="0" xfId="0" applyNumberFormat="1" applyFill="1" applyAlignment="1">
      <alignment horizontal="center"/>
    </xf>
    <xf numFmtId="167" fontId="3" fillId="5" borderId="4" xfId="2" applyNumberFormat="1" applyFont="1" applyFill="1" applyBorder="1" applyAlignment="1" applyProtection="1">
      <alignment horizontal="center"/>
    </xf>
    <xf numFmtId="165" fontId="0" fillId="5" borderId="0" xfId="1" applyNumberFormat="1" applyFont="1" applyFill="1"/>
    <xf numFmtId="165" fontId="0" fillId="5" borderId="0" xfId="0" applyNumberFormat="1" applyFill="1"/>
    <xf numFmtId="0" fontId="40" fillId="0" borderId="1" xfId="0" applyFont="1" applyBorder="1"/>
    <xf numFmtId="0" fontId="41" fillId="0" borderId="0" xfId="0" applyFont="1"/>
    <xf numFmtId="0" fontId="42" fillId="5" borderId="1" xfId="0" applyFont="1" applyFill="1" applyBorder="1"/>
    <xf numFmtId="0" fontId="41" fillId="5" borderId="0" xfId="0" applyFont="1" applyFill="1"/>
    <xf numFmtId="0" fontId="43" fillId="0" borderId="1" xfId="0" applyFont="1" applyBorder="1"/>
    <xf numFmtId="164" fontId="40" fillId="5" borderId="5" xfId="0" applyNumberFormat="1" applyFont="1" applyFill="1" applyBorder="1" applyAlignment="1">
      <alignment horizontal="center"/>
    </xf>
    <xf numFmtId="164" fontId="40" fillId="0" borderId="5" xfId="0" applyNumberFormat="1" applyFont="1" applyBorder="1" applyAlignment="1">
      <alignment horizontal="center"/>
    </xf>
    <xf numFmtId="164" fontId="40" fillId="0" borderId="1" xfId="0" applyNumberFormat="1" applyFont="1" applyBorder="1" applyAlignment="1">
      <alignment horizontal="center"/>
    </xf>
    <xf numFmtId="0" fontId="40" fillId="0" borderId="5" xfId="0" applyFont="1" applyBorder="1" applyAlignment="1">
      <alignment horizontal="center"/>
    </xf>
    <xf numFmtId="164" fontId="44" fillId="0" borderId="1" xfId="0" applyNumberFormat="1" applyFont="1" applyBorder="1" applyAlignment="1">
      <alignment horizontal="center"/>
    </xf>
    <xf numFmtId="0" fontId="40" fillId="0" borderId="1" xfId="0" applyFont="1" applyBorder="1" applyAlignment="1">
      <alignment horizontal="right"/>
    </xf>
    <xf numFmtId="174" fontId="40" fillId="5" borderId="1" xfId="12" applyNumberFormat="1" applyFont="1" applyFill="1" applyBorder="1" applyAlignment="1"/>
    <xf numFmtId="174" fontId="40" fillId="0" borderId="1" xfId="12" applyNumberFormat="1" applyFont="1" applyFill="1" applyBorder="1"/>
    <xf numFmtId="44" fontId="45" fillId="5" borderId="1" xfId="0" applyNumberFormat="1" applyFont="1" applyFill="1" applyBorder="1"/>
    <xf numFmtId="174" fontId="40" fillId="0" borderId="2" xfId="12" applyNumberFormat="1" applyFont="1" applyFill="1" applyBorder="1"/>
    <xf numFmtId="0" fontId="40" fillId="0" borderId="1" xfId="0" applyFont="1" applyBorder="1" applyAlignment="1">
      <alignment horizontal="left"/>
    </xf>
    <xf numFmtId="9" fontId="46" fillId="0" borderId="1" xfId="0" applyNumberFormat="1" applyFont="1" applyBorder="1"/>
    <xf numFmtId="174" fontId="44" fillId="0" borderId="1" xfId="12" applyNumberFormat="1" applyFont="1" applyFill="1" applyBorder="1" applyAlignment="1">
      <alignment horizontal="center"/>
    </xf>
    <xf numFmtId="174" fontId="40" fillId="0" borderId="1" xfId="12" applyNumberFormat="1" applyFont="1" applyFill="1" applyBorder="1" applyAlignment="1">
      <alignment horizontal="center"/>
    </xf>
    <xf numFmtId="174" fontId="40" fillId="0" borderId="11" xfId="12" applyNumberFormat="1" applyFont="1" applyFill="1" applyBorder="1"/>
    <xf numFmtId="174" fontId="40" fillId="0" borderId="12" xfId="12" applyNumberFormat="1" applyFont="1" applyFill="1" applyBorder="1"/>
    <xf numFmtId="174" fontId="40" fillId="0" borderId="13" xfId="12" applyNumberFormat="1" applyFont="1" applyFill="1" applyBorder="1"/>
    <xf numFmtId="174" fontId="40" fillId="0" borderId="5" xfId="12" applyNumberFormat="1" applyFont="1" applyFill="1" applyBorder="1"/>
    <xf numFmtId="9" fontId="47" fillId="0" borderId="1" xfId="0" applyNumberFormat="1" applyFont="1" applyBorder="1"/>
    <xf numFmtId="174" fontId="40" fillId="5" borderId="1" xfId="12" applyNumberFormat="1" applyFont="1" applyFill="1" applyBorder="1"/>
    <xf numFmtId="174" fontId="40" fillId="0" borderId="1" xfId="12" applyNumberFormat="1" applyFont="1" applyFill="1" applyBorder="1" applyAlignment="1"/>
    <xf numFmtId="174" fontId="40" fillId="0" borderId="2" xfId="12" applyNumberFormat="1" applyFont="1" applyFill="1" applyBorder="1" applyAlignment="1"/>
    <xf numFmtId="0" fontId="44" fillId="0" borderId="1" xfId="0" applyFont="1" applyBorder="1"/>
    <xf numFmtId="174" fontId="40" fillId="0" borderId="14" xfId="12" applyNumberFormat="1" applyFont="1" applyFill="1" applyBorder="1"/>
    <xf numFmtId="174" fontId="40" fillId="0" borderId="11" xfId="12" applyNumberFormat="1" applyFont="1" applyFill="1" applyBorder="1" applyAlignment="1"/>
    <xf numFmtId="174" fontId="40" fillId="0" borderId="15" xfId="12" applyNumberFormat="1" applyFont="1" applyFill="1" applyBorder="1"/>
    <xf numFmtId="174" fontId="40" fillId="0" borderId="16" xfId="12" applyNumberFormat="1" applyFont="1" applyFill="1" applyBorder="1"/>
    <xf numFmtId="174" fontId="40" fillId="0" borderId="15" xfId="12" applyNumberFormat="1" applyFont="1" applyFill="1" applyBorder="1" applyAlignment="1"/>
    <xf numFmtId="174" fontId="40" fillId="0" borderId="17" xfId="12" applyNumberFormat="1" applyFont="1" applyFill="1" applyBorder="1"/>
    <xf numFmtId="174" fontId="40" fillId="0" borderId="18" xfId="12" applyNumberFormat="1" applyFont="1" applyFill="1" applyBorder="1"/>
    <xf numFmtId="8" fontId="41" fillId="0" borderId="0" xfId="0" applyNumberFormat="1" applyFont="1"/>
    <xf numFmtId="0" fontId="45" fillId="0" borderId="0" xfId="0" applyFont="1"/>
    <xf numFmtId="0" fontId="48" fillId="0" borderId="0" xfId="0" applyFont="1"/>
    <xf numFmtId="0" fontId="45" fillId="0" borderId="1" xfId="0" applyFont="1" applyBorder="1"/>
    <xf numFmtId="0" fontId="45" fillId="0" borderId="2" xfId="0" applyFont="1" applyBorder="1"/>
    <xf numFmtId="0" fontId="49" fillId="0" borderId="1" xfId="0" applyFont="1" applyBorder="1"/>
    <xf numFmtId="0" fontId="50" fillId="0" borderId="0" xfId="0" applyFont="1"/>
    <xf numFmtId="9" fontId="49" fillId="5" borderId="4" xfId="2" applyFont="1" applyFill="1" applyBorder="1" applyAlignment="1">
      <alignment horizontal="center"/>
    </xf>
    <xf numFmtId="10" fontId="49" fillId="5" borderId="4" xfId="2" applyNumberFormat="1" applyFont="1" applyFill="1" applyBorder="1" applyAlignment="1">
      <alignment horizontal="center"/>
    </xf>
    <xf numFmtId="42" fontId="49" fillId="0" borderId="1" xfId="0" applyNumberFormat="1" applyFont="1" applyBorder="1"/>
    <xf numFmtId="175" fontId="50" fillId="5" borderId="4" xfId="2" applyNumberFormat="1" applyFont="1" applyFill="1" applyBorder="1" applyAlignment="1">
      <alignment horizontal="center"/>
    </xf>
    <xf numFmtId="174" fontId="45" fillId="5" borderId="1" xfId="12" applyNumberFormat="1" applyFont="1" applyFill="1" applyBorder="1" applyAlignment="1"/>
    <xf numFmtId="174" fontId="45" fillId="0" borderId="0" xfId="12" applyNumberFormat="1" applyFont="1" applyFill="1"/>
    <xf numFmtId="9" fontId="45" fillId="5" borderId="0" xfId="2" applyFont="1" applyFill="1"/>
    <xf numFmtId="174" fontId="45" fillId="0" borderId="1" xfId="12" applyNumberFormat="1" applyFont="1" applyFill="1" applyBorder="1"/>
    <xf numFmtId="174" fontId="45" fillId="0" borderId="12" xfId="12" applyNumberFormat="1" applyFont="1" applyFill="1" applyBorder="1"/>
    <xf numFmtId="174" fontId="48" fillId="0" borderId="5" xfId="12" applyNumberFormat="1" applyFont="1" applyFill="1" applyBorder="1"/>
    <xf numFmtId="0" fontId="45" fillId="0" borderId="0" xfId="0" applyFont="1" applyAlignment="1">
      <alignment horizontal="right"/>
    </xf>
    <xf numFmtId="9" fontId="45" fillId="5" borderId="0" xfId="0" applyNumberFormat="1" applyFont="1" applyFill="1"/>
    <xf numFmtId="174" fontId="45" fillId="5" borderId="0" xfId="12" applyNumberFormat="1" applyFont="1" applyFill="1"/>
    <xf numFmtId="165" fontId="45" fillId="0" borderId="0" xfId="0" applyNumberFormat="1" applyFont="1"/>
    <xf numFmtId="165" fontId="0" fillId="5" borderId="1" xfId="0" applyNumberFormat="1" applyFill="1" applyBorder="1"/>
    <xf numFmtId="165" fontId="0" fillId="5" borderId="1" xfId="1" applyNumberFormat="1" applyFont="1" applyFill="1" applyBorder="1"/>
    <xf numFmtId="0" fontId="3" fillId="0" borderId="0" xfId="0" applyFont="1" applyAlignment="1">
      <alignment horizontal="right"/>
    </xf>
    <xf numFmtId="165" fontId="3" fillId="0" borderId="19" xfId="1" applyNumberFormat="1" applyFont="1" applyBorder="1"/>
    <xf numFmtId="165" fontId="3" fillId="0" borderId="19" xfId="0" applyNumberFormat="1" applyFont="1" applyBorder="1"/>
    <xf numFmtId="0" fontId="1" fillId="5" borderId="0" xfId="0" applyFont="1" applyFill="1"/>
    <xf numFmtId="0" fontId="1" fillId="0" borderId="0" xfId="0" applyFont="1"/>
    <xf numFmtId="174" fontId="44" fillId="0" borderId="19" xfId="12" applyNumberFormat="1" applyFont="1" applyFill="1" applyBorder="1"/>
    <xf numFmtId="174" fontId="48" fillId="0" borderId="0" xfId="12" applyNumberFormat="1" applyFont="1" applyFill="1"/>
    <xf numFmtId="174" fontId="44" fillId="0" borderId="17" xfId="12" applyNumberFormat="1" applyFont="1" applyFill="1" applyBorder="1"/>
    <xf numFmtId="174" fontId="44" fillId="0" borderId="14" xfId="12" applyNumberFormat="1" applyFont="1" applyFill="1" applyBorder="1"/>
    <xf numFmtId="174" fontId="44" fillId="0" borderId="18" xfId="12" applyNumberFormat="1" applyFont="1" applyFill="1" applyBorder="1"/>
    <xf numFmtId="0" fontId="51" fillId="0" borderId="0" xfId="0" applyFont="1"/>
    <xf numFmtId="0" fontId="1" fillId="0" borderId="0" xfId="0" applyFont="1" applyAlignment="1">
      <alignment horizontal="right"/>
    </xf>
    <xf numFmtId="0" fontId="1" fillId="3" borderId="0" xfId="0" applyFont="1" applyFill="1"/>
    <xf numFmtId="166" fontId="1" fillId="0" borderId="0" xfId="1" applyNumberFormat="1" applyFont="1" applyAlignment="1" applyProtection="1">
      <alignment horizontal="center"/>
    </xf>
    <xf numFmtId="0" fontId="1" fillId="3" borderId="1" xfId="0" applyFont="1" applyFill="1" applyBorder="1"/>
    <xf numFmtId="9" fontId="1" fillId="3" borderId="0" xfId="2" applyFont="1" applyFill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/>
    <xf numFmtId="0" fontId="1" fillId="3" borderId="2" xfId="0" applyFont="1" applyFill="1" applyBorder="1"/>
    <xf numFmtId="8" fontId="1" fillId="3" borderId="0" xfId="0" applyNumberFormat="1" applyFont="1" applyFill="1"/>
    <xf numFmtId="9" fontId="1" fillId="3" borderId="0" xfId="2" applyFont="1" applyFill="1" applyAlignment="1">
      <alignment horizontal="center"/>
    </xf>
    <xf numFmtId="9" fontId="1" fillId="5" borderId="0" xfId="0" applyNumberFormat="1" applyFont="1" applyFill="1" applyAlignment="1">
      <alignment horizontal="center"/>
    </xf>
    <xf numFmtId="0" fontId="1" fillId="6" borderId="0" xfId="0" applyFont="1" applyFill="1"/>
    <xf numFmtId="0" fontId="37" fillId="3" borderId="0" xfId="0" applyFont="1" applyFill="1" applyAlignment="1">
      <alignment horizontal="center"/>
    </xf>
    <xf numFmtId="0" fontId="4" fillId="0" borderId="1" xfId="3" applyFont="1" applyAlignment="1">
      <alignment horizontal="center"/>
    </xf>
    <xf numFmtId="0" fontId="6" fillId="0" borderId="1" xfId="3" applyFont="1" applyAlignment="1">
      <alignment horizontal="left" vertical="justify"/>
    </xf>
    <xf numFmtId="0" fontId="6" fillId="0" borderId="3" xfId="3" applyFont="1" applyBorder="1" applyAlignment="1">
      <alignment horizontal="left" vertical="justify"/>
    </xf>
    <xf numFmtId="0" fontId="3" fillId="0" borderId="1" xfId="3" applyFont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44" fontId="3" fillId="0" borderId="1" xfId="1" applyFont="1" applyBorder="1" applyAlignment="1" applyProtection="1">
      <alignment horizontal="center" vertical="center" wrapText="1"/>
    </xf>
    <xf numFmtId="44" fontId="3" fillId="0" borderId="5" xfId="1" applyFont="1" applyBorder="1" applyAlignment="1" applyProtection="1">
      <alignment horizontal="center" vertical="center" wrapText="1"/>
    </xf>
    <xf numFmtId="0" fontId="2" fillId="0" borderId="8" xfId="3" applyBorder="1" applyAlignment="1" applyProtection="1">
      <alignment horizontal="left"/>
      <protection locked="0"/>
    </xf>
    <xf numFmtId="0" fontId="2" fillId="0" borderId="9" xfId="3" applyBorder="1" applyAlignment="1" applyProtection="1">
      <alignment horizontal="left"/>
      <protection locked="0"/>
    </xf>
    <xf numFmtId="0" fontId="2" fillId="0" borderId="10" xfId="3" applyBorder="1" applyAlignment="1" applyProtection="1">
      <alignment horizontal="left"/>
      <protection locked="0"/>
    </xf>
    <xf numFmtId="0" fontId="24" fillId="3" borderId="1" xfId="6" applyFont="1" applyFill="1" applyAlignment="1">
      <alignment horizontal="left" vertical="top" wrapText="1"/>
    </xf>
    <xf numFmtId="0" fontId="25" fillId="3" borderId="7" xfId="6" applyFont="1" applyFill="1" applyBorder="1" applyAlignment="1">
      <alignment horizontal="center" wrapText="1"/>
    </xf>
    <xf numFmtId="0" fontId="24" fillId="3" borderId="1" xfId="6" applyFont="1" applyFill="1" applyAlignment="1">
      <alignment horizontal="left" wrapText="1"/>
    </xf>
    <xf numFmtId="0" fontId="25" fillId="3" borderId="7" xfId="6" applyFont="1" applyFill="1" applyBorder="1" applyAlignment="1">
      <alignment horizontal="center" vertical="top" wrapText="1"/>
    </xf>
  </cellXfs>
  <cellStyles count="13">
    <cellStyle name="Comma" xfId="12" builtinId="3"/>
    <cellStyle name="Comma 2" xfId="7" xr:uid="{00000000-0005-0000-0000-000000000000}"/>
    <cellStyle name="Currency" xfId="1" builtinId="4"/>
    <cellStyle name="Currency 2" xfId="8" xr:uid="{00000000-0005-0000-0000-000002000000}"/>
    <cellStyle name="Normal" xfId="0" builtinId="0"/>
    <cellStyle name="Normal 2" xfId="3" xr:uid="{00000000-0005-0000-0000-000004000000}"/>
    <cellStyle name="Normal 3" xfId="6" xr:uid="{00000000-0005-0000-0000-000005000000}"/>
    <cellStyle name="Normal 4" xfId="4" xr:uid="{00000000-0005-0000-0000-000006000000}"/>
    <cellStyle name="Normal 5" xfId="10" xr:uid="{00000000-0005-0000-0000-000007000000}"/>
    <cellStyle name="Percent" xfId="2" builtinId="5"/>
    <cellStyle name="Percent 2" xfId="9" xr:uid="{00000000-0005-0000-0000-000009000000}"/>
    <cellStyle name="Percent 3" xfId="5" xr:uid="{00000000-0005-0000-0000-00000A000000}"/>
    <cellStyle name="Percent 4" xfId="11" xr:uid="{00000000-0005-0000-0000-00000B000000}"/>
  </cellStyles>
  <dxfs count="4">
    <dxf>
      <fill>
        <patternFill>
          <bgColor rgb="FFFFFF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D$6" lockText="1" noThreeD="1"/>
</file>

<file path=xl/ctrlProps/ctrlProp2.xml><?xml version="1.0" encoding="utf-8"?>
<formControlPr xmlns="http://schemas.microsoft.com/office/spreadsheetml/2009/9/main" objectType="CheckBox" checked="Checked" fmlaLink="$D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982980</xdr:colOff>
          <xdr:row>5</xdr:row>
          <xdr:rowOff>0</xdr:rowOff>
        </xdr:from>
        <xdr:to>
          <xdr:col>2</xdr:col>
          <xdr:colOff>457200</xdr:colOff>
          <xdr:row>6</xdr:row>
          <xdr:rowOff>7620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=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982980</xdr:colOff>
          <xdr:row>6</xdr:row>
          <xdr:rowOff>7620</xdr:rowOff>
        </xdr:from>
        <xdr:to>
          <xdr:col>2</xdr:col>
          <xdr:colOff>457200</xdr:colOff>
          <xdr:row>7</xdr:row>
          <xdr:rowOff>22860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=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K31"/>
  <sheetViews>
    <sheetView topLeftCell="A8" workbookViewId="0">
      <selection activeCell="L29" sqref="L29"/>
    </sheetView>
  </sheetViews>
  <sheetFormatPr defaultRowHeight="13.2" x14ac:dyDescent="0.25"/>
  <cols>
    <col min="1" max="1" width="3" customWidth="1"/>
    <col min="2" max="2" width="3.44140625" customWidth="1"/>
    <col min="3" max="3" width="27.21875" customWidth="1"/>
    <col min="6" max="6" width="24.44140625" customWidth="1"/>
    <col min="7" max="7" width="3" customWidth="1"/>
    <col min="11" max="11" width="10.21875" bestFit="1" customWidth="1"/>
  </cols>
  <sheetData>
    <row r="2" spans="2:8" ht="25.8" x14ac:dyDescent="0.5">
      <c r="B2" s="56" t="str">
        <f>'First year projections'!B2</f>
        <v>Name</v>
      </c>
    </row>
    <row r="3" spans="2:8" ht="20.399999999999999" x14ac:dyDescent="0.35">
      <c r="B3" s="57" t="s">
        <v>0</v>
      </c>
    </row>
    <row r="5" spans="2:8" ht="17.399999999999999" x14ac:dyDescent="0.3">
      <c r="B5" s="58" t="s">
        <v>1</v>
      </c>
    </row>
    <row r="6" spans="2:8" ht="17.399999999999999" x14ac:dyDescent="0.3">
      <c r="B6" s="58"/>
      <c r="F6" s="60" t="s">
        <v>2</v>
      </c>
      <c r="H6" s="61" t="s">
        <v>3</v>
      </c>
    </row>
    <row r="7" spans="2:8" x14ac:dyDescent="0.25">
      <c r="C7" s="247" t="s">
        <v>4</v>
      </c>
      <c r="F7" s="165"/>
      <c r="H7" s="62" t="e">
        <f>F7/$F$11</f>
        <v>#DIV/0!</v>
      </c>
    </row>
    <row r="8" spans="2:8" x14ac:dyDescent="0.25">
      <c r="C8" s="247" t="s">
        <v>205</v>
      </c>
      <c r="F8" s="165"/>
      <c r="H8" s="62" t="e">
        <f t="shared" ref="H8:H10" si="0">F8/$F$11</f>
        <v>#DIV/0!</v>
      </c>
    </row>
    <row r="9" spans="2:8" x14ac:dyDescent="0.25">
      <c r="C9" s="247" t="s">
        <v>206</v>
      </c>
      <c r="F9" s="224"/>
      <c r="H9" s="62" t="e">
        <f t="shared" ref="H9" si="1">F9/$F$11</f>
        <v>#DIV/0!</v>
      </c>
    </row>
    <row r="10" spans="2:8" x14ac:dyDescent="0.25">
      <c r="C10" s="247" t="s">
        <v>5</v>
      </c>
      <c r="F10" s="224"/>
      <c r="H10" s="62" t="e">
        <f t="shared" si="0"/>
        <v>#DIV/0!</v>
      </c>
    </row>
    <row r="11" spans="2:8" x14ac:dyDescent="0.25">
      <c r="E11" s="225" t="s">
        <v>6</v>
      </c>
      <c r="F11" s="226">
        <f>SUM(F7:F10)</f>
        <v>0</v>
      </c>
    </row>
    <row r="12" spans="2:8" x14ac:dyDescent="0.25">
      <c r="F12" t="str">
        <f>IF(F11&lt;&gt;F28,"The numbers in RED need to Match!","")</f>
        <v/>
      </c>
    </row>
    <row r="14" spans="2:8" ht="17.399999999999999" x14ac:dyDescent="0.3">
      <c r="B14" s="58" t="s">
        <v>7</v>
      </c>
    </row>
    <row r="16" spans="2:8" x14ac:dyDescent="0.25">
      <c r="C16" s="228" t="s">
        <v>204</v>
      </c>
      <c r="F16" s="166">
        <v>0</v>
      </c>
      <c r="H16" s="62" t="e">
        <f>F16/$F$28</f>
        <v>#DIV/0!</v>
      </c>
    </row>
    <row r="17" spans="2:11" x14ac:dyDescent="0.25">
      <c r="C17" s="228" t="s">
        <v>8</v>
      </c>
      <c r="F17" s="166"/>
      <c r="H17" s="62" t="e">
        <f t="shared" ref="H17:H27" si="2">F17/$F$28</f>
        <v>#DIV/0!</v>
      </c>
      <c r="I17" s="229"/>
    </row>
    <row r="18" spans="2:11" x14ac:dyDescent="0.25">
      <c r="C18" s="228" t="s">
        <v>9</v>
      </c>
      <c r="F18" s="166"/>
      <c r="H18" s="62" t="e">
        <f t="shared" si="2"/>
        <v>#DIV/0!</v>
      </c>
    </row>
    <row r="19" spans="2:11" x14ac:dyDescent="0.25">
      <c r="C19" s="228" t="s">
        <v>10</v>
      </c>
      <c r="F19" s="166"/>
      <c r="H19" s="62" t="e">
        <f t="shared" si="2"/>
        <v>#DIV/0!</v>
      </c>
    </row>
    <row r="20" spans="2:11" x14ac:dyDescent="0.25">
      <c r="C20" s="228" t="s">
        <v>11</v>
      </c>
      <c r="F20" s="166"/>
      <c r="H20" s="62" t="e">
        <f t="shared" si="2"/>
        <v>#DIV/0!</v>
      </c>
      <c r="I20" s="229"/>
    </row>
    <row r="21" spans="2:11" x14ac:dyDescent="0.25">
      <c r="C21" s="228" t="s">
        <v>12</v>
      </c>
      <c r="F21" s="166"/>
      <c r="H21" s="62" t="e">
        <f t="shared" si="2"/>
        <v>#DIV/0!</v>
      </c>
    </row>
    <row r="22" spans="2:11" x14ac:dyDescent="0.25">
      <c r="C22" s="228" t="s">
        <v>13</v>
      </c>
      <c r="F22" s="166">
        <v>0</v>
      </c>
      <c r="H22" s="62" t="e">
        <f t="shared" ref="H22" si="3">F22/$F$28</f>
        <v>#DIV/0!</v>
      </c>
    </row>
    <row r="23" spans="2:11" x14ac:dyDescent="0.25">
      <c r="C23" s="228" t="s">
        <v>13</v>
      </c>
      <c r="F23" s="166">
        <v>0</v>
      </c>
      <c r="H23" s="62" t="e">
        <f t="shared" ref="H23" si="4">F23/$F$28</f>
        <v>#DIV/0!</v>
      </c>
    </row>
    <row r="24" spans="2:11" x14ac:dyDescent="0.25">
      <c r="C24" s="228" t="s">
        <v>13</v>
      </c>
      <c r="F24" s="166">
        <v>0</v>
      </c>
      <c r="H24" s="62" t="e">
        <f t="shared" ref="H24" si="5">F24/$F$28</f>
        <v>#DIV/0!</v>
      </c>
    </row>
    <row r="25" spans="2:11" x14ac:dyDescent="0.25">
      <c r="C25" s="228" t="s">
        <v>13</v>
      </c>
      <c r="F25" s="166">
        <v>0</v>
      </c>
      <c r="H25" s="62" t="e">
        <f t="shared" si="2"/>
        <v>#DIV/0!</v>
      </c>
    </row>
    <row r="26" spans="2:11" x14ac:dyDescent="0.25">
      <c r="C26" s="228" t="s">
        <v>14</v>
      </c>
      <c r="F26" s="53">
        <f>+F11-SUM(F16:F25,F27)</f>
        <v>0</v>
      </c>
      <c r="H26" s="62" t="e">
        <f t="shared" si="2"/>
        <v>#DIV/0!</v>
      </c>
      <c r="J26" s="236" t="s">
        <v>15</v>
      </c>
      <c r="K26" s="59" t="e">
        <f>+MIN('First year projections'!E82:P82)</f>
        <v>#VALUE!</v>
      </c>
    </row>
    <row r="27" spans="2:11" x14ac:dyDescent="0.25">
      <c r="C27" s="228" t="s">
        <v>16</v>
      </c>
      <c r="F27" s="223">
        <v>0</v>
      </c>
      <c r="H27" s="62" t="e">
        <f t="shared" si="2"/>
        <v>#DIV/0!</v>
      </c>
    </row>
    <row r="28" spans="2:11" x14ac:dyDescent="0.25">
      <c r="E28" s="225" t="s">
        <v>17</v>
      </c>
      <c r="F28" s="227">
        <f>SUM(F16:F27)</f>
        <v>0</v>
      </c>
    </row>
    <row r="29" spans="2:11" x14ac:dyDescent="0.25">
      <c r="F29" t="str">
        <f>IF(F11&lt;&gt;F28,"The numbers in RED need to Match!","")</f>
        <v/>
      </c>
    </row>
    <row r="31" spans="2:11" x14ac:dyDescent="0.25">
      <c r="B31" s="229" t="s">
        <v>18</v>
      </c>
    </row>
  </sheetData>
  <conditionalFormatting sqref="F11">
    <cfRule type="expression" dxfId="3" priority="1">
      <formula>$F$11&lt;&gt;$F$28</formula>
    </cfRule>
  </conditionalFormatting>
  <conditionalFormatting sqref="F28">
    <cfRule type="expression" dxfId="2" priority="2">
      <formula>$F$11&lt;&gt;$F$28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H46"/>
  <sheetViews>
    <sheetView workbookViewId="0">
      <selection activeCell="B48" sqref="B48"/>
    </sheetView>
  </sheetViews>
  <sheetFormatPr defaultRowHeight="13.2" x14ac:dyDescent="0.25"/>
  <cols>
    <col min="2" max="2" width="53.5546875" customWidth="1"/>
    <col min="3" max="3" width="16" bestFit="1" customWidth="1"/>
    <col min="5" max="5" width="9.21875" customWidth="1"/>
  </cols>
  <sheetData>
    <row r="1" spans="1:8" x14ac:dyDescent="0.25">
      <c r="A1" s="100"/>
      <c r="B1" s="100"/>
      <c r="C1" s="100"/>
      <c r="D1" s="100"/>
      <c r="E1" s="100"/>
      <c r="F1" s="100"/>
      <c r="G1" s="100"/>
      <c r="H1" s="100"/>
    </row>
    <row r="2" spans="1:8" ht="21" customHeight="1" x14ac:dyDescent="0.4">
      <c r="A2" s="100"/>
      <c r="B2" s="99" t="str">
        <f>'First year projections'!B2</f>
        <v>Name</v>
      </c>
      <c r="C2" s="101"/>
      <c r="D2" s="101"/>
      <c r="E2" s="101"/>
      <c r="F2" s="101"/>
      <c r="G2" s="101"/>
      <c r="H2" s="260" t="s">
        <v>156</v>
      </c>
    </row>
    <row r="3" spans="1:8" ht="18" x14ac:dyDescent="0.35">
      <c r="A3" s="100"/>
      <c r="B3" s="125" t="s">
        <v>157</v>
      </c>
      <c r="C3" s="101"/>
      <c r="D3" s="101"/>
      <c r="E3" s="101"/>
      <c r="F3" s="101"/>
      <c r="G3" s="101"/>
      <c r="H3" s="260"/>
    </row>
    <row r="4" spans="1:8" ht="15.6" x14ac:dyDescent="0.3">
      <c r="A4" s="108"/>
      <c r="B4" s="101"/>
      <c r="C4" s="102"/>
      <c r="D4" s="102"/>
      <c r="E4" s="109" t="s">
        <v>158</v>
      </c>
      <c r="F4" s="102"/>
      <c r="G4" s="103"/>
      <c r="H4" s="133" t="s">
        <v>159</v>
      </c>
    </row>
    <row r="5" spans="1:8" ht="15.6" x14ac:dyDescent="0.3">
      <c r="A5" s="102"/>
      <c r="B5" s="98" t="s">
        <v>160</v>
      </c>
      <c r="C5" s="110">
        <f>'Loan 1'!C11</f>
        <v>45536</v>
      </c>
      <c r="D5" s="110"/>
      <c r="E5" s="110" t="s">
        <v>161</v>
      </c>
      <c r="F5" s="110"/>
      <c r="G5" s="103"/>
      <c r="H5" s="106">
        <v>624410</v>
      </c>
    </row>
    <row r="6" spans="1:8" ht="15.6" x14ac:dyDescent="0.3">
      <c r="A6" s="105" t="s">
        <v>162</v>
      </c>
      <c r="B6" s="102"/>
      <c r="C6" s="102"/>
      <c r="D6" s="102"/>
      <c r="E6" s="102"/>
      <c r="F6" s="102"/>
      <c r="G6" s="103"/>
      <c r="H6" s="111"/>
    </row>
    <row r="7" spans="1:8" ht="15.6" x14ac:dyDescent="0.3">
      <c r="A7" s="102"/>
      <c r="B7" s="104" t="s">
        <v>163</v>
      </c>
      <c r="C7" s="102"/>
      <c r="D7" s="102"/>
      <c r="E7" s="102"/>
      <c r="F7" s="102"/>
      <c r="G7" s="103"/>
      <c r="H7" s="111"/>
    </row>
    <row r="8" spans="1:8" ht="15.6" x14ac:dyDescent="0.3">
      <c r="A8" s="102">
        <v>1</v>
      </c>
      <c r="B8" s="107" t="s">
        <v>164</v>
      </c>
      <c r="C8" s="112">
        <f>'Source and Use'!F26+'Source and Use'!F19+'Source and Use'!F18</f>
        <v>0</v>
      </c>
      <c r="D8" s="112"/>
      <c r="E8" s="112"/>
      <c r="F8" s="112"/>
      <c r="G8" s="103"/>
      <c r="H8" s="111"/>
    </row>
    <row r="9" spans="1:8" ht="15.6" x14ac:dyDescent="0.3">
      <c r="A9" s="102"/>
      <c r="B9" s="107" t="s">
        <v>165</v>
      </c>
      <c r="C9" s="112">
        <f>'First year projections'!R56</f>
        <v>360</v>
      </c>
      <c r="D9" s="112"/>
      <c r="E9" s="112"/>
      <c r="F9" s="112"/>
      <c r="G9" s="103"/>
      <c r="H9" s="111"/>
    </row>
    <row r="10" spans="1:8" ht="15.6" x14ac:dyDescent="0.3">
      <c r="A10" s="102">
        <v>2</v>
      </c>
      <c r="B10" s="107" t="s">
        <v>166</v>
      </c>
      <c r="C10" s="114">
        <f>'First year projections'!E54+'First year projections'!E55</f>
        <v>0</v>
      </c>
      <c r="D10" s="115"/>
      <c r="E10" s="115"/>
      <c r="F10" s="115"/>
      <c r="G10" s="103"/>
      <c r="H10" s="111"/>
    </row>
    <row r="11" spans="1:8" ht="15.6" x14ac:dyDescent="0.3">
      <c r="A11" s="102"/>
      <c r="B11" s="117" t="s">
        <v>167</v>
      </c>
      <c r="C11" s="112">
        <v>23022</v>
      </c>
      <c r="D11" s="112"/>
      <c r="E11" s="113">
        <f>C11/C21</f>
        <v>1</v>
      </c>
      <c r="F11" s="115"/>
      <c r="G11" s="103"/>
      <c r="H11" s="118">
        <v>0.64500000000000002</v>
      </c>
    </row>
    <row r="12" spans="1:8" ht="15.6" x14ac:dyDescent="0.3">
      <c r="A12" s="102"/>
      <c r="B12" s="107"/>
      <c r="C12" s="102"/>
      <c r="D12" s="102"/>
      <c r="E12" s="102"/>
      <c r="F12" s="102"/>
      <c r="G12" s="103"/>
      <c r="H12" s="118"/>
    </row>
    <row r="13" spans="1:8" ht="15.6" x14ac:dyDescent="0.3">
      <c r="A13" s="102"/>
      <c r="B13" s="104" t="s">
        <v>168</v>
      </c>
      <c r="C13" s="102"/>
      <c r="D13" s="102"/>
      <c r="E13" s="102"/>
      <c r="F13" s="102"/>
      <c r="G13" s="103"/>
      <c r="H13" s="118"/>
    </row>
    <row r="14" spans="1:8" ht="15.6" x14ac:dyDescent="0.3">
      <c r="A14" s="102"/>
      <c r="B14" s="107" t="str">
        <f>'Source and Use'!C16</f>
        <v>Construction</v>
      </c>
      <c r="C14" s="112">
        <f>'Source and Use'!F16</f>
        <v>0</v>
      </c>
      <c r="D14" s="112"/>
      <c r="E14" s="112"/>
      <c r="F14" s="102"/>
      <c r="G14" s="103"/>
      <c r="H14" s="118"/>
    </row>
    <row r="15" spans="1:8" ht="15.6" x14ac:dyDescent="0.3">
      <c r="A15" s="102"/>
      <c r="B15" s="107" t="str">
        <f>'Source and Use'!C17</f>
        <v>Equipment and Furniture</v>
      </c>
      <c r="C15" s="112">
        <f>'Source and Use'!F17</f>
        <v>0</v>
      </c>
      <c r="D15" s="112"/>
      <c r="E15" s="112"/>
      <c r="F15" s="102"/>
      <c r="G15" s="103"/>
      <c r="H15" s="118"/>
    </row>
    <row r="16" spans="1:8" ht="15.6" x14ac:dyDescent="0.3">
      <c r="A16" s="102"/>
      <c r="B16" s="120" t="s">
        <v>169</v>
      </c>
      <c r="C16" s="114" t="s">
        <v>170</v>
      </c>
      <c r="D16" s="115"/>
      <c r="E16" s="115"/>
      <c r="F16" s="102"/>
      <c r="G16" s="103"/>
      <c r="H16" s="118"/>
    </row>
    <row r="17" spans="1:8" ht="15.6" x14ac:dyDescent="0.3">
      <c r="A17" s="102"/>
      <c r="B17" s="117" t="s">
        <v>171</v>
      </c>
      <c r="C17" s="119">
        <f>SUM(C14:C16)</f>
        <v>0</v>
      </c>
      <c r="D17" s="119"/>
      <c r="E17" s="116">
        <f>C17/C21</f>
        <v>0</v>
      </c>
      <c r="F17" s="102"/>
      <c r="G17" s="103"/>
      <c r="H17" s="118">
        <v>0.43130000000000002</v>
      </c>
    </row>
    <row r="18" spans="1:8" ht="15.6" x14ac:dyDescent="0.3">
      <c r="A18" s="102"/>
      <c r="B18" s="117"/>
      <c r="C18" s="119"/>
      <c r="D18" s="119"/>
      <c r="E18" s="116"/>
      <c r="F18" s="102"/>
      <c r="G18" s="103"/>
      <c r="H18" s="118"/>
    </row>
    <row r="19" spans="1:8" ht="15.6" x14ac:dyDescent="0.3">
      <c r="A19" s="102"/>
      <c r="B19" s="128" t="s">
        <v>172</v>
      </c>
      <c r="C19" s="119"/>
      <c r="D19" s="119"/>
      <c r="E19" s="116"/>
      <c r="F19" s="102"/>
      <c r="G19" s="103"/>
      <c r="H19" s="118"/>
    </row>
    <row r="20" spans="1:8" ht="16.2" thickBot="1" x14ac:dyDescent="0.35">
      <c r="A20" s="102"/>
      <c r="B20" s="107" t="str">
        <f>'Source and Use'!C27</f>
        <v>Goodwill</v>
      </c>
      <c r="C20" s="121">
        <f>'Source and Use'!F27</f>
        <v>0</v>
      </c>
      <c r="D20" s="119"/>
      <c r="E20" s="132">
        <f>C20/C21</f>
        <v>0</v>
      </c>
      <c r="F20" s="102"/>
      <c r="G20" s="103"/>
      <c r="H20" s="118"/>
    </row>
    <row r="21" spans="1:8" ht="16.2" thickTop="1" x14ac:dyDescent="0.3">
      <c r="A21" s="105" t="s">
        <v>173</v>
      </c>
      <c r="B21" s="102"/>
      <c r="C21" s="119">
        <f>SUM(C20,C17,C11)</f>
        <v>23022</v>
      </c>
      <c r="D21" s="119"/>
      <c r="E21" s="116">
        <f>SUM(E11:E20)</f>
        <v>1</v>
      </c>
      <c r="F21" s="102"/>
      <c r="G21" s="103"/>
      <c r="H21" s="118"/>
    </row>
    <row r="22" spans="1:8" ht="15.6" x14ac:dyDescent="0.3">
      <c r="A22" s="102"/>
      <c r="B22" s="102"/>
      <c r="C22" s="102"/>
      <c r="D22" s="102"/>
      <c r="E22" s="102"/>
      <c r="F22" s="102"/>
      <c r="G22" s="103"/>
      <c r="H22" s="118"/>
    </row>
    <row r="23" spans="1:8" ht="15.6" x14ac:dyDescent="0.3">
      <c r="A23" s="102"/>
      <c r="B23" s="102"/>
      <c r="C23" s="102"/>
      <c r="D23" s="102"/>
      <c r="E23" s="102"/>
      <c r="F23" s="102"/>
      <c r="G23" s="103"/>
      <c r="H23" s="118"/>
    </row>
    <row r="24" spans="1:8" ht="15.6" x14ac:dyDescent="0.3">
      <c r="A24" s="105" t="s">
        <v>174</v>
      </c>
      <c r="B24" s="102"/>
      <c r="C24" s="102"/>
      <c r="D24" s="102"/>
      <c r="E24" s="102"/>
      <c r="F24" s="102"/>
      <c r="G24" s="103"/>
      <c r="H24" s="118"/>
    </row>
    <row r="25" spans="1:8" ht="15.6" x14ac:dyDescent="0.3">
      <c r="A25" s="102"/>
      <c r="B25" s="104" t="s">
        <v>175</v>
      </c>
      <c r="C25" s="102"/>
      <c r="D25" s="102"/>
      <c r="E25" s="102"/>
      <c r="F25" s="102"/>
      <c r="G25" s="103"/>
      <c r="H25" s="118"/>
    </row>
    <row r="26" spans="1:8" ht="15.6" x14ac:dyDescent="0.3">
      <c r="A26" s="102">
        <v>3</v>
      </c>
      <c r="B26" s="107" t="s">
        <v>176</v>
      </c>
      <c r="C26" s="131">
        <f>'Source and Use'!F19+'Source and Use'!F18</f>
        <v>0</v>
      </c>
      <c r="D26" s="131"/>
      <c r="E26" s="102"/>
      <c r="F26" s="102"/>
      <c r="G26" s="103"/>
      <c r="H26" s="118"/>
    </row>
    <row r="27" spans="1:8" ht="15.6" x14ac:dyDescent="0.3">
      <c r="A27" s="102">
        <v>4</v>
      </c>
      <c r="B27" s="107" t="s">
        <v>177</v>
      </c>
      <c r="C27" s="114">
        <f>SUM('Loan 1'!D24:D34)</f>
        <v>0</v>
      </c>
      <c r="D27" s="115"/>
      <c r="E27" s="115"/>
      <c r="F27" s="102"/>
      <c r="G27" s="103"/>
      <c r="H27" s="118"/>
    </row>
    <row r="28" spans="1:8" ht="15.6" x14ac:dyDescent="0.3">
      <c r="A28" s="102"/>
      <c r="B28" s="117" t="s">
        <v>178</v>
      </c>
      <c r="C28" s="115">
        <f>SUM(C26:C27)</f>
        <v>0</v>
      </c>
      <c r="D28" s="115"/>
      <c r="E28" s="116">
        <f>C28/C40</f>
        <v>0</v>
      </c>
      <c r="F28" s="102"/>
      <c r="G28" s="103"/>
      <c r="H28" s="118">
        <v>0.78810000000000002</v>
      </c>
    </row>
    <row r="29" spans="1:8" ht="15.6" x14ac:dyDescent="0.3">
      <c r="A29" s="102"/>
      <c r="B29" s="117"/>
      <c r="C29" s="102"/>
      <c r="D29" s="102"/>
      <c r="E29" s="113"/>
      <c r="F29" s="102"/>
      <c r="G29" s="103"/>
      <c r="H29" s="118"/>
    </row>
    <row r="30" spans="1:8" ht="15.6" x14ac:dyDescent="0.3">
      <c r="A30" s="102"/>
      <c r="B30" s="123" t="s">
        <v>179</v>
      </c>
      <c r="C30" s="102"/>
      <c r="D30" s="102"/>
      <c r="E30" s="113"/>
      <c r="F30" s="102"/>
      <c r="G30" s="103"/>
      <c r="H30" s="118"/>
    </row>
    <row r="31" spans="1:8" ht="15.6" x14ac:dyDescent="0.3">
      <c r="A31" s="102"/>
      <c r="B31" s="107" t="s">
        <v>180</v>
      </c>
      <c r="C31" s="114">
        <f>SUM('Loan 1'!D35:D365)</f>
        <v>0</v>
      </c>
      <c r="D31" s="115"/>
      <c r="E31" s="116"/>
      <c r="F31" s="102"/>
      <c r="G31" s="103"/>
      <c r="H31" s="118"/>
    </row>
    <row r="32" spans="1:8" ht="15.6" x14ac:dyDescent="0.3">
      <c r="A32" s="102"/>
      <c r="B32" s="117" t="s">
        <v>181</v>
      </c>
      <c r="C32" s="115">
        <f>SUM(C31)</f>
        <v>0</v>
      </c>
      <c r="D32" s="115"/>
      <c r="E32" s="116">
        <f>C32/C40</f>
        <v>0</v>
      </c>
      <c r="F32" s="102"/>
      <c r="G32" s="103"/>
      <c r="H32" s="118">
        <v>0.9647</v>
      </c>
    </row>
    <row r="33" spans="1:8" ht="15.6" x14ac:dyDescent="0.3">
      <c r="A33" s="102"/>
      <c r="B33" s="102"/>
      <c r="C33" s="102"/>
      <c r="D33" s="102"/>
      <c r="E33" s="113"/>
      <c r="F33" s="102"/>
      <c r="G33" s="103"/>
      <c r="H33" s="118"/>
    </row>
    <row r="34" spans="1:8" ht="15.6" x14ac:dyDescent="0.3">
      <c r="A34" s="105" t="s">
        <v>182</v>
      </c>
      <c r="B34" s="102"/>
      <c r="C34" s="102"/>
      <c r="D34" s="102"/>
      <c r="E34" s="113"/>
      <c r="F34" s="102"/>
      <c r="G34" s="103"/>
      <c r="H34" s="118"/>
    </row>
    <row r="35" spans="1:8" ht="15.6" x14ac:dyDescent="0.3">
      <c r="A35" s="105"/>
      <c r="B35" s="102" t="str">
        <f ca="1">"Owners Draw ("&amp;TEXT('First year projections'!E4,"mmm-yyyy")&amp;")"</f>
        <v>Owners Draw (Mar-2025)</v>
      </c>
      <c r="C35" s="119">
        <f>'First year projections'!E49</f>
        <v>0</v>
      </c>
      <c r="D35" s="119"/>
      <c r="E35" s="113"/>
      <c r="F35" s="102"/>
      <c r="G35" s="103"/>
      <c r="H35" s="118"/>
    </row>
    <row r="36" spans="1:8" ht="15.6" x14ac:dyDescent="0.3">
      <c r="A36" s="102"/>
      <c r="B36" s="102" t="s">
        <v>183</v>
      </c>
      <c r="C36" s="119">
        <f>C21-((C28+C32)+C35+C37)</f>
        <v>23022</v>
      </c>
      <c r="D36" s="119"/>
      <c r="E36" s="113"/>
      <c r="F36" s="102"/>
      <c r="G36" s="103"/>
      <c r="H36" s="118"/>
    </row>
    <row r="37" spans="1:8" ht="15.6" x14ac:dyDescent="0.3">
      <c r="A37" s="102"/>
      <c r="B37" s="102" t="s">
        <v>184</v>
      </c>
      <c r="C37" s="122">
        <f>0</f>
        <v>0</v>
      </c>
      <c r="D37" s="119"/>
      <c r="E37" s="116"/>
      <c r="F37" s="119"/>
      <c r="G37" s="103"/>
      <c r="H37" s="118"/>
    </row>
    <row r="38" spans="1:8" ht="15.6" x14ac:dyDescent="0.3">
      <c r="A38" s="102"/>
      <c r="B38" s="117" t="s">
        <v>185</v>
      </c>
      <c r="C38" s="119">
        <f>SUM(C35:C37)</f>
        <v>23022</v>
      </c>
      <c r="D38" s="119"/>
      <c r="E38" s="116">
        <f>C38/C40</f>
        <v>1</v>
      </c>
      <c r="F38" s="102"/>
      <c r="G38" s="103"/>
      <c r="H38" s="126">
        <v>-0.75280000000000002</v>
      </c>
    </row>
    <row r="39" spans="1:8" ht="16.2" thickBot="1" x14ac:dyDescent="0.35">
      <c r="A39" s="102"/>
      <c r="B39" s="117"/>
      <c r="C39" s="121"/>
      <c r="D39" s="119"/>
      <c r="E39" s="122"/>
      <c r="F39" s="102"/>
      <c r="G39" s="103"/>
      <c r="H39" s="124"/>
    </row>
    <row r="40" spans="1:8" ht="16.2" thickTop="1" x14ac:dyDescent="0.3">
      <c r="A40" s="105" t="s">
        <v>186</v>
      </c>
      <c r="B40" s="102"/>
      <c r="C40" s="115">
        <f>SUM(C28,C32,C38)</f>
        <v>23022</v>
      </c>
      <c r="D40" s="115"/>
      <c r="E40" s="116">
        <f>SUM(E28:E38)</f>
        <v>1</v>
      </c>
      <c r="F40" s="102"/>
      <c r="G40" s="103"/>
      <c r="H40" s="103"/>
    </row>
    <row r="41" spans="1:8" ht="15.6" x14ac:dyDescent="0.3">
      <c r="A41" s="102"/>
      <c r="B41" s="102"/>
      <c r="C41" s="102"/>
      <c r="D41" s="102"/>
      <c r="E41" s="102"/>
      <c r="F41" s="102"/>
      <c r="G41" s="103"/>
      <c r="H41" s="103"/>
    </row>
    <row r="42" spans="1:8" ht="15.6" x14ac:dyDescent="0.3">
      <c r="A42" s="102"/>
      <c r="B42" s="102"/>
      <c r="C42" s="102"/>
      <c r="D42" s="102"/>
      <c r="E42" s="102"/>
      <c r="F42" s="102"/>
      <c r="G42" s="103"/>
      <c r="H42" s="103"/>
    </row>
    <row r="43" spans="1:8" ht="15.6" x14ac:dyDescent="0.3">
      <c r="A43" s="127">
        <v>1</v>
      </c>
      <c r="B43" s="261" t="str">
        <f>"Cash: "&amp;TEXT('Source and Use'!F26,"$#,###")&amp;" For "&amp;'Source and Use'!C26&amp;" plus cash for "&amp;TEXT('Source and Use'!F18,"$#,###")&amp;" "&amp;'Source and Use'!C18&amp;", and "&amp;TEXT('Source and Use'!F19,"$#,###")&amp;" "&amp;'Source and Use'!C19&amp;" = "&amp;TEXT('Source and Use'!F26+'Source and Use'!F19+'Source and Use'!F18,"$#,###")</f>
        <v>Cash: $ For Working Capital plus cash for $ Bank Fees (Closing), and $ Startup Costs = $</v>
      </c>
      <c r="C43" s="261"/>
      <c r="D43" s="261"/>
      <c r="E43" s="261"/>
      <c r="F43" s="261"/>
      <c r="G43" s="261"/>
      <c r="H43" s="98"/>
    </row>
    <row r="44" spans="1:8" ht="32.25" customHeight="1" x14ac:dyDescent="0.3">
      <c r="A44" s="129">
        <v>2</v>
      </c>
      <c r="B44" s="261" t="str">
        <f ca="1">"Other Current Assets and Pre-Paids consists of "&amp;TEXT('First year projections'!E55,"$#,###")&amp;" for "&amp;'First year projections'!C55&amp;" "&amp;TEXT('First year projections'!E4,"mmm-yyyy")&amp;" and "&amp;TEXT('First year projections'!E54,"$#,###")&amp;" for "&amp;'First year projections'!C54&amp;" "&amp;TEXT('First year projections'!E4,"mmm-yyyy")</f>
        <v>Other Current Assets and Pre-Paids consists of $ for Professional Services And Fees (Legal/Acct) Mar-2025 and $ for Advertising/Marketing Mar-2025</v>
      </c>
      <c r="C44" s="261"/>
      <c r="D44" s="261"/>
      <c r="E44" s="261"/>
      <c r="F44" s="261"/>
      <c r="G44" s="261"/>
      <c r="H44" s="261"/>
    </row>
    <row r="45" spans="1:8" ht="15.6" x14ac:dyDescent="0.25">
      <c r="A45" s="129">
        <v>3</v>
      </c>
      <c r="B45" s="259" t="str">
        <f>"Accrued Expenses consists of "&amp;'Source and Use'!C19&amp;" for Loan Closing of " &amp;TEXT('Source and Use'!F19,"$#,###")&amp; " and "&amp;'Source and Use'!C18&amp;" of "&amp;TEXT('Source and Use'!F18,"$#,###")&amp;" = "&amp;TEXT('Source and Use'!F18+'Source and Use'!F19,"$#,###")</f>
        <v>Accrued Expenses consists of Startup Costs for Loan Closing of $ and Bank Fees (Closing) of $ = $</v>
      </c>
      <c r="C45" s="259"/>
      <c r="D45" s="259"/>
      <c r="E45" s="259"/>
      <c r="F45" s="259"/>
      <c r="G45" s="259"/>
      <c r="H45" s="130"/>
    </row>
    <row r="46" spans="1:8" ht="15.6" x14ac:dyDescent="0.3">
      <c r="A46" s="102">
        <v>4</v>
      </c>
      <c r="B46" s="102" t="s">
        <v>187</v>
      </c>
      <c r="C46" s="102"/>
      <c r="D46" s="102"/>
      <c r="E46" s="102"/>
      <c r="F46" s="102"/>
      <c r="G46" s="101"/>
      <c r="H46" s="101"/>
    </row>
  </sheetData>
  <mergeCells count="4">
    <mergeCell ref="B45:G45"/>
    <mergeCell ref="H2:H3"/>
    <mergeCell ref="B43:G43"/>
    <mergeCell ref="B44:H44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6"/>
  <sheetViews>
    <sheetView workbookViewId="0">
      <selection activeCell="D17" sqref="D17"/>
    </sheetView>
  </sheetViews>
  <sheetFormatPr defaultRowHeight="13.2" x14ac:dyDescent="0.25"/>
  <cols>
    <col min="3" max="3" width="20.44140625" customWidth="1"/>
    <col min="4" max="4" width="15.21875" bestFit="1" customWidth="1"/>
    <col min="6" max="6" width="17.44140625" bestFit="1" customWidth="1"/>
  </cols>
  <sheetData>
    <row r="1" spans="1:9" ht="17.399999999999999" x14ac:dyDescent="0.3">
      <c r="A1" s="135" t="str">
        <f>'First year projections'!B2</f>
        <v>Name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1" t="s">
        <v>188</v>
      </c>
      <c r="B2" s="101"/>
      <c r="C2" s="101"/>
      <c r="D2" s="101"/>
      <c r="E2" s="101"/>
      <c r="F2" s="101"/>
      <c r="G2" s="101"/>
      <c r="H2" s="101"/>
      <c r="I2" s="262" t="s">
        <v>189</v>
      </c>
    </row>
    <row r="3" spans="1:9" x14ac:dyDescent="0.25">
      <c r="A3" s="101"/>
      <c r="B3" s="101"/>
      <c r="C3" s="101"/>
      <c r="D3" s="101"/>
      <c r="E3" s="101"/>
      <c r="F3" s="101"/>
      <c r="G3" s="101"/>
      <c r="H3" s="101"/>
      <c r="I3" s="262"/>
    </row>
    <row r="4" spans="1:9" x14ac:dyDescent="0.25">
      <c r="A4" s="101"/>
      <c r="B4" s="101" t="s">
        <v>190</v>
      </c>
      <c r="C4" s="101"/>
      <c r="D4" s="136" t="s">
        <v>191</v>
      </c>
      <c r="E4" s="136"/>
      <c r="F4" s="136" t="s">
        <v>192</v>
      </c>
      <c r="G4" s="136"/>
      <c r="H4" s="101"/>
      <c r="I4" s="262"/>
    </row>
    <row r="5" spans="1:9" ht="13.8" x14ac:dyDescent="0.25">
      <c r="A5" s="101"/>
      <c r="B5" s="101"/>
      <c r="C5" s="101"/>
      <c r="D5" s="138">
        <f>'Loan 1'!C11</f>
        <v>45536</v>
      </c>
      <c r="E5" s="138"/>
      <c r="F5" s="138">
        <f>D5+364</f>
        <v>45900</v>
      </c>
      <c r="G5" s="138"/>
      <c r="H5" s="101"/>
      <c r="I5" s="106">
        <v>624410</v>
      </c>
    </row>
    <row r="6" spans="1:9" x14ac:dyDescent="0.25">
      <c r="A6" s="101" t="s">
        <v>193</v>
      </c>
      <c r="B6" s="101"/>
      <c r="C6" s="101"/>
      <c r="D6" s="101"/>
      <c r="E6" s="101"/>
      <c r="F6" s="101"/>
      <c r="G6" s="101"/>
      <c r="H6" s="101"/>
      <c r="I6" s="139"/>
    </row>
    <row r="7" spans="1:9" x14ac:dyDescent="0.25">
      <c r="A7" s="101"/>
      <c r="B7" s="101"/>
      <c r="C7" s="101"/>
      <c r="D7" s="101"/>
      <c r="E7" s="101"/>
      <c r="F7" s="101"/>
      <c r="G7" s="101"/>
      <c r="H7" s="101"/>
      <c r="I7" s="139"/>
    </row>
    <row r="8" spans="1:9" x14ac:dyDescent="0.25">
      <c r="A8" s="101" t="s">
        <v>194</v>
      </c>
      <c r="B8" s="101"/>
      <c r="C8" s="101"/>
      <c r="D8" s="140" t="e">
        <f>'Closing Balance Sheet'!C11/'Closing Balance Sheet'!C28</f>
        <v>#DIV/0!</v>
      </c>
      <c r="E8" s="101"/>
      <c r="F8" s="140" t="s">
        <v>195</v>
      </c>
      <c r="G8" s="101"/>
      <c r="H8" s="101"/>
      <c r="I8" s="141">
        <v>2.15</v>
      </c>
    </row>
    <row r="9" spans="1:9" x14ac:dyDescent="0.25">
      <c r="A9" s="101"/>
      <c r="B9" s="101"/>
      <c r="C9" s="101"/>
      <c r="D9" s="101"/>
      <c r="E9" s="101"/>
      <c r="F9" s="101"/>
      <c r="G9" s="101"/>
      <c r="H9" s="101"/>
      <c r="I9" s="141"/>
    </row>
    <row r="10" spans="1:9" x14ac:dyDescent="0.25">
      <c r="A10" s="101" t="s">
        <v>14</v>
      </c>
      <c r="B10" s="101"/>
      <c r="C10" s="101"/>
      <c r="D10" s="151">
        <f>'Closing Balance Sheet'!C11-'Closing Balance Sheet'!C28</f>
        <v>23022</v>
      </c>
      <c r="E10" s="101"/>
      <c r="F10" s="151" t="s">
        <v>195</v>
      </c>
      <c r="G10" s="137"/>
      <c r="H10" s="101"/>
      <c r="I10" s="141"/>
    </row>
    <row r="11" spans="1:9" x14ac:dyDescent="0.25">
      <c r="A11" s="101"/>
      <c r="B11" s="101"/>
      <c r="C11" s="101"/>
      <c r="D11" s="101"/>
      <c r="E11" s="101"/>
      <c r="F11" s="101"/>
      <c r="G11" s="101"/>
      <c r="H11" s="101"/>
      <c r="I11" s="141"/>
    </row>
    <row r="12" spans="1:9" x14ac:dyDescent="0.25">
      <c r="A12" s="101" t="s">
        <v>196</v>
      </c>
      <c r="B12" s="101"/>
      <c r="C12" s="101"/>
      <c r="D12" s="140">
        <f>('Closing Balance Sheet'!C32+'Closing Balance Sheet'!C28)/'Closing Balance Sheet'!C38</f>
        <v>0</v>
      </c>
      <c r="E12" s="101"/>
      <c r="F12" s="140" t="s">
        <v>195</v>
      </c>
      <c r="G12" s="140"/>
      <c r="H12" s="101"/>
      <c r="I12" s="141">
        <v>1.59</v>
      </c>
    </row>
    <row r="13" spans="1:9" x14ac:dyDescent="0.25">
      <c r="A13" s="101"/>
      <c r="B13" s="101"/>
      <c r="C13" s="101"/>
      <c r="D13" s="101"/>
      <c r="E13" s="101"/>
      <c r="F13" s="101"/>
      <c r="G13" s="101"/>
      <c r="H13" s="101"/>
      <c r="I13" s="141"/>
    </row>
    <row r="14" spans="1:9" x14ac:dyDescent="0.25">
      <c r="A14" s="101" t="s">
        <v>197</v>
      </c>
      <c r="B14" s="101"/>
      <c r="C14" s="101"/>
      <c r="D14" s="140">
        <f>('Closing Balance Sheet'!C28+'Closing Balance Sheet'!C32)/'Closing Balance Sheet'!C21</f>
        <v>0</v>
      </c>
      <c r="E14" s="140"/>
      <c r="F14" s="140" t="s">
        <v>195</v>
      </c>
      <c r="G14" s="140"/>
      <c r="H14" s="101"/>
      <c r="I14" s="141"/>
    </row>
    <row r="15" spans="1:9" x14ac:dyDescent="0.25">
      <c r="A15" s="101"/>
      <c r="B15" s="101"/>
      <c r="C15" s="101"/>
      <c r="D15" s="140"/>
      <c r="E15" s="140"/>
      <c r="F15" s="140"/>
      <c r="G15" s="140"/>
      <c r="H15" s="101"/>
      <c r="I15" s="141"/>
    </row>
    <row r="16" spans="1:9" x14ac:dyDescent="0.25">
      <c r="A16" s="101"/>
      <c r="B16" s="101"/>
      <c r="C16" s="101"/>
      <c r="D16" s="101"/>
      <c r="E16" s="101"/>
      <c r="F16" s="101"/>
      <c r="G16" s="101"/>
      <c r="H16" s="101"/>
      <c r="I16" s="141"/>
    </row>
    <row r="17" spans="1:9" x14ac:dyDescent="0.25">
      <c r="A17" s="101" t="s">
        <v>198</v>
      </c>
      <c r="B17" s="101"/>
      <c r="C17" s="101"/>
      <c r="D17" s="136" t="s">
        <v>195</v>
      </c>
      <c r="E17" s="101"/>
      <c r="F17" s="140" t="s">
        <v>195</v>
      </c>
      <c r="G17" s="101"/>
      <c r="H17" s="101"/>
      <c r="I17" s="141">
        <v>2.91</v>
      </c>
    </row>
    <row r="18" spans="1:9" x14ac:dyDescent="0.25">
      <c r="A18" s="142" t="s">
        <v>199</v>
      </c>
      <c r="B18" s="101"/>
      <c r="C18" s="101"/>
      <c r="D18" s="101"/>
      <c r="E18" s="101"/>
      <c r="F18" s="101"/>
      <c r="G18" s="101"/>
      <c r="H18" s="101"/>
      <c r="I18" s="141"/>
    </row>
    <row r="19" spans="1:9" x14ac:dyDescent="0.25">
      <c r="A19" s="101"/>
      <c r="B19" s="101"/>
      <c r="C19" s="101"/>
      <c r="D19" s="101"/>
      <c r="E19" s="101"/>
      <c r="F19" s="101"/>
      <c r="G19" s="101"/>
      <c r="H19" s="101"/>
      <c r="I19" s="141"/>
    </row>
    <row r="20" spans="1:9" x14ac:dyDescent="0.25">
      <c r="A20" s="101" t="s">
        <v>198</v>
      </c>
      <c r="B20" s="101"/>
      <c r="C20" s="101"/>
      <c r="D20" s="136" t="s">
        <v>195</v>
      </c>
      <c r="E20" s="101"/>
      <c r="F20" s="140" t="s">
        <v>195</v>
      </c>
      <c r="G20" s="140"/>
      <c r="H20" s="101"/>
      <c r="I20" s="141"/>
    </row>
    <row r="21" spans="1:9" x14ac:dyDescent="0.25">
      <c r="A21" s="142" t="s">
        <v>200</v>
      </c>
      <c r="B21" s="101"/>
      <c r="C21" s="101"/>
      <c r="D21" s="101"/>
      <c r="E21" s="101"/>
      <c r="F21" s="101"/>
      <c r="G21" s="101"/>
      <c r="H21" s="101"/>
      <c r="I21" s="141"/>
    </row>
    <row r="22" spans="1:9" x14ac:dyDescent="0.25">
      <c r="A22" s="101"/>
      <c r="B22" s="101"/>
      <c r="C22" s="101"/>
      <c r="D22" s="101"/>
      <c r="E22" s="101"/>
      <c r="F22" s="101"/>
      <c r="G22" s="101"/>
      <c r="H22" s="101"/>
      <c r="I22" s="141"/>
    </row>
    <row r="23" spans="1:9" x14ac:dyDescent="0.25">
      <c r="A23" s="101" t="s">
        <v>201</v>
      </c>
      <c r="B23" s="101"/>
      <c r="C23" s="101"/>
      <c r="D23" s="136" t="s">
        <v>195</v>
      </c>
      <c r="E23" s="101"/>
      <c r="F23" s="143" t="s">
        <v>195</v>
      </c>
      <c r="G23" s="101"/>
      <c r="H23" s="101"/>
      <c r="I23" s="144">
        <v>0.75560000000000005</v>
      </c>
    </row>
    <row r="24" spans="1:9" x14ac:dyDescent="0.25">
      <c r="A24" s="101"/>
      <c r="B24" s="101"/>
      <c r="C24" s="101"/>
      <c r="D24" s="101"/>
      <c r="E24" s="101"/>
      <c r="F24" s="101"/>
      <c r="G24" s="101"/>
      <c r="H24" s="101"/>
      <c r="I24" s="139"/>
    </row>
    <row r="25" spans="1:9" x14ac:dyDescent="0.25">
      <c r="A25" s="101" t="s">
        <v>202</v>
      </c>
      <c r="B25" s="101"/>
      <c r="C25" s="101"/>
      <c r="D25" s="136" t="s">
        <v>195</v>
      </c>
      <c r="E25" s="101"/>
      <c r="F25" s="145" t="s">
        <v>195</v>
      </c>
      <c r="G25" s="101"/>
      <c r="H25" s="101"/>
      <c r="I25" s="144">
        <v>0.1925</v>
      </c>
    </row>
    <row r="26" spans="1:9" x14ac:dyDescent="0.25">
      <c r="A26" s="142" t="s">
        <v>203</v>
      </c>
      <c r="B26" s="101"/>
      <c r="C26" s="101"/>
      <c r="D26" s="101"/>
      <c r="E26" s="101"/>
      <c r="F26" s="101"/>
      <c r="G26" s="101"/>
      <c r="H26" s="101"/>
      <c r="I26" s="139"/>
    </row>
  </sheetData>
  <mergeCells count="1">
    <mergeCell ref="I2:I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S93"/>
  <sheetViews>
    <sheetView topLeftCell="D74" zoomScaleNormal="100" workbookViewId="0">
      <selection activeCell="O34" sqref="O34"/>
    </sheetView>
  </sheetViews>
  <sheetFormatPr defaultColWidth="17.44140625" defaultRowHeight="15" customHeight="1" x14ac:dyDescent="0.25"/>
  <cols>
    <col min="1" max="1" width="4.21875" style="168" customWidth="1"/>
    <col min="2" max="2" width="6.5546875" style="168" customWidth="1"/>
    <col min="3" max="3" width="26.44140625" style="168" customWidth="1"/>
    <col min="4" max="4" width="13.21875" style="168" customWidth="1"/>
    <col min="5" max="5" width="10.44140625" style="168" customWidth="1"/>
    <col min="6" max="6" width="10.5546875" style="168" bestFit="1" customWidth="1"/>
    <col min="7" max="7" width="10" style="168" bestFit="1" customWidth="1"/>
    <col min="8" max="10" width="11.44140625" style="168" customWidth="1"/>
    <col min="11" max="12" width="11.5546875" style="168" customWidth="1"/>
    <col min="13" max="14" width="11.44140625" style="168" customWidth="1"/>
    <col min="15" max="15" width="12.21875" style="168" customWidth="1"/>
    <col min="16" max="16" width="11.44140625" style="168" customWidth="1"/>
    <col min="17" max="17" width="3.5546875" style="168" customWidth="1"/>
    <col min="18" max="18" width="12.44140625" style="168" customWidth="1"/>
    <col min="19" max="16384" width="17.44140625" style="168"/>
  </cols>
  <sheetData>
    <row r="1" spans="1:19" ht="15" customHeight="1" x14ac:dyDescent="0.25">
      <c r="A1" s="167"/>
      <c r="B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</row>
    <row r="2" spans="1:19" ht="25.2" x14ac:dyDescent="0.45">
      <c r="A2" s="167"/>
      <c r="B2" s="169" t="s">
        <v>19</v>
      </c>
      <c r="C2" s="170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</row>
    <row r="3" spans="1:19" ht="18" x14ac:dyDescent="0.35">
      <c r="A3" s="167"/>
      <c r="B3" s="171" t="s">
        <v>20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</row>
    <row r="4" spans="1:19" ht="14.4" thickBot="1" x14ac:dyDescent="0.3">
      <c r="A4" s="167"/>
      <c r="B4" s="167"/>
      <c r="C4" s="203"/>
      <c r="D4" s="203"/>
      <c r="E4" s="172">
        <f ca="1">+TODAY()+30</f>
        <v>45731</v>
      </c>
      <c r="F4" s="173">
        <f ca="1">+E4+30</f>
        <v>45761</v>
      </c>
      <c r="G4" s="173">
        <f t="shared" ref="G4:P4" ca="1" si="0">+F4+30</f>
        <v>45791</v>
      </c>
      <c r="H4" s="173">
        <f t="shared" ca="1" si="0"/>
        <v>45821</v>
      </c>
      <c r="I4" s="173">
        <f t="shared" ca="1" si="0"/>
        <v>45851</v>
      </c>
      <c r="J4" s="173">
        <f t="shared" ca="1" si="0"/>
        <v>45881</v>
      </c>
      <c r="K4" s="173">
        <f t="shared" ca="1" si="0"/>
        <v>45911</v>
      </c>
      <c r="L4" s="173">
        <f t="shared" ca="1" si="0"/>
        <v>45941</v>
      </c>
      <c r="M4" s="173">
        <f t="shared" ca="1" si="0"/>
        <v>45971</v>
      </c>
      <c r="N4" s="173">
        <f t="shared" ca="1" si="0"/>
        <v>46001</v>
      </c>
      <c r="O4" s="173">
        <f t="shared" ca="1" si="0"/>
        <v>46031</v>
      </c>
      <c r="P4" s="173">
        <f t="shared" ca="1" si="0"/>
        <v>46061</v>
      </c>
      <c r="Q4" s="174"/>
      <c r="R4" s="175" t="s">
        <v>21</v>
      </c>
      <c r="S4" s="203"/>
    </row>
    <row r="5" spans="1:19" ht="13.8" x14ac:dyDescent="0.25">
      <c r="A5" s="167"/>
      <c r="B5" s="204" t="s">
        <v>22</v>
      </c>
      <c r="C5" s="203"/>
      <c r="D5" s="203" t="s">
        <v>25</v>
      </c>
      <c r="E5" s="176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203"/>
      <c r="R5" s="167"/>
      <c r="S5" s="203"/>
    </row>
    <row r="6" spans="1:19" ht="13.8" x14ac:dyDescent="0.25">
      <c r="A6" s="167"/>
      <c r="B6" s="177" t="s">
        <v>23</v>
      </c>
      <c r="C6" s="167" t="s">
        <v>24</v>
      </c>
      <c r="D6" s="203"/>
      <c r="E6" s="178" t="s">
        <v>25</v>
      </c>
      <c r="F6" s="178" t="s">
        <v>25</v>
      </c>
      <c r="G6" s="213" t="s">
        <v>25</v>
      </c>
      <c r="H6" s="178" t="s">
        <v>25</v>
      </c>
      <c r="I6" s="178" t="s">
        <v>25</v>
      </c>
      <c r="J6" s="178" t="s">
        <v>25</v>
      </c>
      <c r="K6" s="178" t="s">
        <v>25</v>
      </c>
      <c r="L6" s="178" t="s">
        <v>25</v>
      </c>
      <c r="M6" s="178" t="s">
        <v>25</v>
      </c>
      <c r="N6" s="178" t="s">
        <v>25</v>
      </c>
      <c r="O6" s="178" t="s">
        <v>25</v>
      </c>
      <c r="P6" s="178" t="s">
        <v>25</v>
      </c>
      <c r="Q6" s="214"/>
      <c r="R6" s="179">
        <f>SUM(E6:Q6)</f>
        <v>0</v>
      </c>
      <c r="S6" s="203"/>
    </row>
    <row r="7" spans="1:19" ht="13.8" x14ac:dyDescent="0.25">
      <c r="A7" s="167"/>
      <c r="B7" s="167" t="s">
        <v>25</v>
      </c>
      <c r="C7" s="167" t="s">
        <v>26</v>
      </c>
      <c r="D7" s="180" t="s">
        <v>25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214"/>
      <c r="R7" s="179"/>
      <c r="S7" s="203"/>
    </row>
    <row r="8" spans="1:19" ht="13.8" x14ac:dyDescent="0.25">
      <c r="A8" s="167"/>
      <c r="B8" s="177"/>
      <c r="C8" s="167" t="s">
        <v>27</v>
      </c>
      <c r="D8" s="203"/>
      <c r="E8" s="181" t="e">
        <f>(+E6)*(D7)</f>
        <v>#VALUE!</v>
      </c>
      <c r="F8" s="181" t="e">
        <f>(+F6)*(D7)</f>
        <v>#VALUE!</v>
      </c>
      <c r="G8" s="181" t="e">
        <f>(+G6)*(D7)</f>
        <v>#VALUE!</v>
      </c>
      <c r="H8" s="181" t="e">
        <f>(+H6)*(D7)</f>
        <v>#VALUE!</v>
      </c>
      <c r="I8" s="181" t="e">
        <f>(+I6)*(D7)</f>
        <v>#VALUE!</v>
      </c>
      <c r="J8" s="181" t="e">
        <f>(+J6)*(D7)</f>
        <v>#VALUE!</v>
      </c>
      <c r="K8" s="181" t="e">
        <f>(+K6)*(D7)</f>
        <v>#VALUE!</v>
      </c>
      <c r="L8" s="181" t="e">
        <f>(+L6)*(D7)</f>
        <v>#VALUE!</v>
      </c>
      <c r="M8" s="181" t="e">
        <f>(+M6)*(D7)</f>
        <v>#VALUE!</v>
      </c>
      <c r="N8" s="181" t="e">
        <f>(+N6)*(D7)</f>
        <v>#VALUE!</v>
      </c>
      <c r="O8" s="181" t="e">
        <f>(+O6)*(D7)</f>
        <v>#VALUE!</v>
      </c>
      <c r="P8" s="181" t="e">
        <f>(+P6)*(D7)</f>
        <v>#VALUE!</v>
      </c>
      <c r="Q8" s="214"/>
      <c r="R8" s="181" t="e">
        <f>SUM(E8:Q8)</f>
        <v>#VALUE!</v>
      </c>
      <c r="S8" s="203"/>
    </row>
    <row r="9" spans="1:19" ht="13.8" x14ac:dyDescent="0.25">
      <c r="A9" s="167"/>
      <c r="B9" s="182" t="s">
        <v>28</v>
      </c>
      <c r="C9" s="167"/>
      <c r="D9" s="215">
        <v>0</v>
      </c>
      <c r="E9" s="179" t="e">
        <f>E8*$D9</f>
        <v>#VALUE!</v>
      </c>
      <c r="F9" s="179" t="e">
        <f t="shared" ref="F9:P9" si="1">F8*$D9</f>
        <v>#VALUE!</v>
      </c>
      <c r="G9" s="179" t="e">
        <f t="shared" si="1"/>
        <v>#VALUE!</v>
      </c>
      <c r="H9" s="179" t="e">
        <f t="shared" si="1"/>
        <v>#VALUE!</v>
      </c>
      <c r="I9" s="179" t="e">
        <f t="shared" si="1"/>
        <v>#VALUE!</v>
      </c>
      <c r="J9" s="179" t="e">
        <f t="shared" si="1"/>
        <v>#VALUE!</v>
      </c>
      <c r="K9" s="179" t="e">
        <f t="shared" si="1"/>
        <v>#VALUE!</v>
      </c>
      <c r="L9" s="179" t="e">
        <f t="shared" si="1"/>
        <v>#VALUE!</v>
      </c>
      <c r="M9" s="179" t="e">
        <f t="shared" si="1"/>
        <v>#VALUE!</v>
      </c>
      <c r="N9" s="179" t="e">
        <f t="shared" si="1"/>
        <v>#VALUE!</v>
      </c>
      <c r="O9" s="179" t="e">
        <f t="shared" si="1"/>
        <v>#VALUE!</v>
      </c>
      <c r="P9" s="179" t="e">
        <f t="shared" si="1"/>
        <v>#VALUE!</v>
      </c>
      <c r="Q9" s="214"/>
      <c r="R9" s="179" t="e">
        <f>SUM(E9:P9)</f>
        <v>#VALUE!</v>
      </c>
      <c r="S9" s="235" t="s">
        <v>29</v>
      </c>
    </row>
    <row r="10" spans="1:19" ht="13.8" x14ac:dyDescent="0.25">
      <c r="A10" s="203"/>
      <c r="B10" s="167" t="s">
        <v>30</v>
      </c>
      <c r="C10" s="203"/>
      <c r="D10" s="180">
        <v>0</v>
      </c>
      <c r="E10" s="179" t="e">
        <f>(E6)*D10</f>
        <v>#VALUE!</v>
      </c>
      <c r="F10" s="179" t="e">
        <f>(F6)*D10</f>
        <v>#VALUE!</v>
      </c>
      <c r="G10" s="179" t="e">
        <f>(G6)*D10</f>
        <v>#VALUE!</v>
      </c>
      <c r="H10" s="179" t="e">
        <f>(H6)*D10</f>
        <v>#VALUE!</v>
      </c>
      <c r="I10" s="179" t="e">
        <f>(I6)*D10</f>
        <v>#VALUE!</v>
      </c>
      <c r="J10" s="179" t="e">
        <f>(J6)*D10</f>
        <v>#VALUE!</v>
      </c>
      <c r="K10" s="179" t="e">
        <f>(K6)*D10</f>
        <v>#VALUE!</v>
      </c>
      <c r="L10" s="179" t="e">
        <f>(L6)*D10</f>
        <v>#VALUE!</v>
      </c>
      <c r="M10" s="179" t="e">
        <f>(M6)*D10</f>
        <v>#VALUE!</v>
      </c>
      <c r="N10" s="179" t="e">
        <f>(N6)*D10</f>
        <v>#VALUE!</v>
      </c>
      <c r="O10" s="179" t="e">
        <f>(O6)*D10</f>
        <v>#VALUE!</v>
      </c>
      <c r="P10" s="179" t="e">
        <f>(P6)*D10</f>
        <v>#VALUE!</v>
      </c>
      <c r="Q10" s="216"/>
      <c r="R10" s="179" t="e">
        <f>SUM(E10:Q10)</f>
        <v>#VALUE!</v>
      </c>
      <c r="S10" s="235" t="s">
        <v>31</v>
      </c>
    </row>
    <row r="11" spans="1:19" ht="13.8" x14ac:dyDescent="0.25">
      <c r="A11" s="203"/>
      <c r="B11" s="167" t="s">
        <v>32</v>
      </c>
      <c r="C11" s="203"/>
      <c r="D11" s="180">
        <v>0</v>
      </c>
      <c r="E11" s="179" t="e">
        <f>+$D11*E6</f>
        <v>#VALUE!</v>
      </c>
      <c r="F11" s="179" t="e">
        <f t="shared" ref="F11:P11" si="2">+$D11*F6</f>
        <v>#VALUE!</v>
      </c>
      <c r="G11" s="179" t="e">
        <f t="shared" si="2"/>
        <v>#VALUE!</v>
      </c>
      <c r="H11" s="179" t="e">
        <f t="shared" si="2"/>
        <v>#VALUE!</v>
      </c>
      <c r="I11" s="179" t="e">
        <f t="shared" si="2"/>
        <v>#VALUE!</v>
      </c>
      <c r="J11" s="179" t="e">
        <f t="shared" si="2"/>
        <v>#VALUE!</v>
      </c>
      <c r="K11" s="179" t="e">
        <f t="shared" si="2"/>
        <v>#VALUE!</v>
      </c>
      <c r="L11" s="179" t="e">
        <f t="shared" si="2"/>
        <v>#VALUE!</v>
      </c>
      <c r="M11" s="179" t="e">
        <f t="shared" si="2"/>
        <v>#VALUE!</v>
      </c>
      <c r="N11" s="179" t="e">
        <f t="shared" si="2"/>
        <v>#VALUE!</v>
      </c>
      <c r="O11" s="179" t="e">
        <f t="shared" si="2"/>
        <v>#VALUE!</v>
      </c>
      <c r="P11" s="179" t="e">
        <f t="shared" si="2"/>
        <v>#VALUE!</v>
      </c>
      <c r="Q11" s="216"/>
      <c r="R11" s="179" t="e">
        <f>SUM(E11:Q11)</f>
        <v>#VALUE!</v>
      </c>
      <c r="S11" s="203"/>
    </row>
    <row r="12" spans="1:19" ht="13.8" x14ac:dyDescent="0.25">
      <c r="A12" s="203"/>
      <c r="B12" s="167"/>
      <c r="C12" s="204" t="s">
        <v>33</v>
      </c>
      <c r="D12" s="190"/>
      <c r="E12" s="230" t="e">
        <f>(E8)-(E9+E10+E11)</f>
        <v>#VALUE!</v>
      </c>
      <c r="F12" s="230" t="e">
        <f t="shared" ref="F12:P12" si="3">(F8)-(F9+F10+F11)</f>
        <v>#VALUE!</v>
      </c>
      <c r="G12" s="230" t="e">
        <f t="shared" si="3"/>
        <v>#VALUE!</v>
      </c>
      <c r="H12" s="230" t="e">
        <f t="shared" si="3"/>
        <v>#VALUE!</v>
      </c>
      <c r="I12" s="230" t="e">
        <f t="shared" si="3"/>
        <v>#VALUE!</v>
      </c>
      <c r="J12" s="230" t="e">
        <f t="shared" si="3"/>
        <v>#VALUE!</v>
      </c>
      <c r="K12" s="230" t="e">
        <f t="shared" si="3"/>
        <v>#VALUE!</v>
      </c>
      <c r="L12" s="230" t="e">
        <f t="shared" si="3"/>
        <v>#VALUE!</v>
      </c>
      <c r="M12" s="230" t="e">
        <f t="shared" si="3"/>
        <v>#VALUE!</v>
      </c>
      <c r="N12" s="230" t="e">
        <f t="shared" si="3"/>
        <v>#VALUE!</v>
      </c>
      <c r="O12" s="230" t="e">
        <f t="shared" si="3"/>
        <v>#VALUE!</v>
      </c>
      <c r="P12" s="230" t="e">
        <f t="shared" si="3"/>
        <v>#VALUE!</v>
      </c>
      <c r="Q12" s="231"/>
      <c r="R12" s="230" t="e">
        <f>(R8)-(R9+R10+R11)</f>
        <v>#VALUE!</v>
      </c>
      <c r="S12" s="203"/>
    </row>
    <row r="13" spans="1:19" ht="13.8" x14ac:dyDescent="0.25">
      <c r="A13" s="167"/>
      <c r="B13" s="167"/>
      <c r="C13" s="203"/>
      <c r="D13" s="183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214"/>
      <c r="R13" s="179"/>
      <c r="S13" s="203"/>
    </row>
    <row r="14" spans="1:19" ht="13.8" x14ac:dyDescent="0.25">
      <c r="A14" s="167"/>
      <c r="B14" s="204" t="s">
        <v>34</v>
      </c>
      <c r="C14" s="203"/>
      <c r="D14" s="203" t="s">
        <v>25</v>
      </c>
      <c r="E14" s="176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203"/>
      <c r="R14" s="167"/>
      <c r="S14" s="203"/>
    </row>
    <row r="15" spans="1:19" ht="13.8" x14ac:dyDescent="0.25">
      <c r="A15" s="167"/>
      <c r="B15" s="177" t="s">
        <v>23</v>
      </c>
      <c r="C15" s="167" t="s">
        <v>24</v>
      </c>
      <c r="D15" s="203"/>
      <c r="E15" s="178" t="s">
        <v>25</v>
      </c>
      <c r="F15" s="178" t="s">
        <v>25</v>
      </c>
      <c r="G15" s="213" t="s">
        <v>25</v>
      </c>
      <c r="H15" s="178" t="s">
        <v>25</v>
      </c>
      <c r="I15" s="178" t="s">
        <v>25</v>
      </c>
      <c r="J15" s="178" t="s">
        <v>25</v>
      </c>
      <c r="K15" s="178" t="s">
        <v>25</v>
      </c>
      <c r="L15" s="178" t="s">
        <v>25</v>
      </c>
      <c r="M15" s="178" t="s">
        <v>25</v>
      </c>
      <c r="N15" s="178" t="s">
        <v>25</v>
      </c>
      <c r="O15" s="178" t="s">
        <v>25</v>
      </c>
      <c r="P15" s="178" t="s">
        <v>25</v>
      </c>
      <c r="Q15" s="214"/>
      <c r="R15" s="179">
        <f>SUM(E15:Q15)</f>
        <v>0</v>
      </c>
      <c r="S15" s="203"/>
    </row>
    <row r="16" spans="1:19" ht="13.8" x14ac:dyDescent="0.25">
      <c r="A16" s="167"/>
      <c r="B16" s="167" t="s">
        <v>25</v>
      </c>
      <c r="C16" s="167" t="s">
        <v>26</v>
      </c>
      <c r="D16" s="180" t="s">
        <v>25</v>
      </c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214"/>
      <c r="R16" s="179"/>
      <c r="S16" s="203"/>
    </row>
    <row r="17" spans="1:19" ht="13.8" x14ac:dyDescent="0.25">
      <c r="A17" s="167"/>
      <c r="B17" s="177"/>
      <c r="C17" s="167" t="s">
        <v>27</v>
      </c>
      <c r="D17" s="203"/>
      <c r="E17" s="181" t="e">
        <f>(+E15)*(D16)</f>
        <v>#VALUE!</v>
      </c>
      <c r="F17" s="181" t="e">
        <f>(+F15)*(D16)</f>
        <v>#VALUE!</v>
      </c>
      <c r="G17" s="181" t="e">
        <f>(+G15)*(D16)</f>
        <v>#VALUE!</v>
      </c>
      <c r="H17" s="181" t="e">
        <f>(+H15)*(D16)</f>
        <v>#VALUE!</v>
      </c>
      <c r="I17" s="181" t="e">
        <f>(+I15)*(D16)</f>
        <v>#VALUE!</v>
      </c>
      <c r="J17" s="181" t="e">
        <f>(+J15)*(D16)</f>
        <v>#VALUE!</v>
      </c>
      <c r="K17" s="181" t="e">
        <f>(+K15)*(D16)</f>
        <v>#VALUE!</v>
      </c>
      <c r="L17" s="181" t="e">
        <f>(+L15)*(D16)</f>
        <v>#VALUE!</v>
      </c>
      <c r="M17" s="181" t="e">
        <f>(+M15)*(D16)</f>
        <v>#VALUE!</v>
      </c>
      <c r="N17" s="181" t="e">
        <f>(+N15)*(D16)</f>
        <v>#VALUE!</v>
      </c>
      <c r="O17" s="181" t="e">
        <f>(+O15)*(D16)</f>
        <v>#VALUE!</v>
      </c>
      <c r="P17" s="181" t="e">
        <f>(+P15)*(D16)</f>
        <v>#VALUE!</v>
      </c>
      <c r="Q17" s="214"/>
      <c r="R17" s="181" t="e">
        <f>SUM(E17:Q17)</f>
        <v>#VALUE!</v>
      </c>
      <c r="S17" s="203"/>
    </row>
    <row r="18" spans="1:19" ht="13.8" x14ac:dyDescent="0.25">
      <c r="A18" s="167"/>
      <c r="B18" s="182" t="s">
        <v>28</v>
      </c>
      <c r="C18" s="167"/>
      <c r="D18" s="215">
        <v>0</v>
      </c>
      <c r="E18" s="179" t="e">
        <f>E17*$D18</f>
        <v>#VALUE!</v>
      </c>
      <c r="F18" s="179" t="e">
        <f t="shared" ref="F18" si="4">F17*$D18</f>
        <v>#VALUE!</v>
      </c>
      <c r="G18" s="179" t="e">
        <f t="shared" ref="G18" si="5">G17*$D18</f>
        <v>#VALUE!</v>
      </c>
      <c r="H18" s="179" t="e">
        <f t="shared" ref="H18" si="6">H17*$D18</f>
        <v>#VALUE!</v>
      </c>
      <c r="I18" s="179" t="e">
        <f t="shared" ref="I18" si="7">I17*$D18</f>
        <v>#VALUE!</v>
      </c>
      <c r="J18" s="179" t="e">
        <f t="shared" ref="J18" si="8">J17*$D18</f>
        <v>#VALUE!</v>
      </c>
      <c r="K18" s="179" t="e">
        <f t="shared" ref="K18" si="9">K17*$D18</f>
        <v>#VALUE!</v>
      </c>
      <c r="L18" s="179" t="e">
        <f t="shared" ref="L18" si="10">L17*$D18</f>
        <v>#VALUE!</v>
      </c>
      <c r="M18" s="179" t="e">
        <f t="shared" ref="M18" si="11">M17*$D18</f>
        <v>#VALUE!</v>
      </c>
      <c r="N18" s="179" t="e">
        <f t="shared" ref="N18" si="12">N17*$D18</f>
        <v>#VALUE!</v>
      </c>
      <c r="O18" s="179" t="e">
        <f t="shared" ref="O18" si="13">O17*$D18</f>
        <v>#VALUE!</v>
      </c>
      <c r="P18" s="179" t="e">
        <f t="shared" ref="P18" si="14">P17*$D18</f>
        <v>#VALUE!</v>
      </c>
      <c r="Q18" s="214"/>
      <c r="R18" s="179" t="e">
        <f>SUM(E18:P18)</f>
        <v>#VALUE!</v>
      </c>
      <c r="S18" s="203"/>
    </row>
    <row r="19" spans="1:19" ht="13.8" x14ac:dyDescent="0.25">
      <c r="A19" s="203"/>
      <c r="B19" s="167" t="s">
        <v>30</v>
      </c>
      <c r="C19" s="203"/>
      <c r="D19" s="180">
        <v>0</v>
      </c>
      <c r="E19" s="179" t="e">
        <f>(E15)*D19</f>
        <v>#VALUE!</v>
      </c>
      <c r="F19" s="179" t="e">
        <f>(F15)*D19</f>
        <v>#VALUE!</v>
      </c>
      <c r="G19" s="179" t="e">
        <f>(G15)*D19</f>
        <v>#VALUE!</v>
      </c>
      <c r="H19" s="179" t="e">
        <f>(H15)*D19</f>
        <v>#VALUE!</v>
      </c>
      <c r="I19" s="179" t="e">
        <f>(I15)*D19</f>
        <v>#VALUE!</v>
      </c>
      <c r="J19" s="179" t="e">
        <f>(J15)*D19</f>
        <v>#VALUE!</v>
      </c>
      <c r="K19" s="179" t="e">
        <f>(K15)*D19</f>
        <v>#VALUE!</v>
      </c>
      <c r="L19" s="179" t="e">
        <f>(L15)*D19</f>
        <v>#VALUE!</v>
      </c>
      <c r="M19" s="179" t="e">
        <f>(M15)*D19</f>
        <v>#VALUE!</v>
      </c>
      <c r="N19" s="179" t="e">
        <f>(N15)*D19</f>
        <v>#VALUE!</v>
      </c>
      <c r="O19" s="179" t="e">
        <f>(O15)*D19</f>
        <v>#VALUE!</v>
      </c>
      <c r="P19" s="179" t="e">
        <f>(P15)*D19</f>
        <v>#VALUE!</v>
      </c>
      <c r="Q19" s="216"/>
      <c r="R19" s="179" t="e">
        <f>SUM(E19:Q19)</f>
        <v>#VALUE!</v>
      </c>
      <c r="S19" s="203"/>
    </row>
    <row r="20" spans="1:19" ht="13.8" x14ac:dyDescent="0.25">
      <c r="A20" s="203"/>
      <c r="B20" s="167" t="s">
        <v>32</v>
      </c>
      <c r="C20" s="203"/>
      <c r="D20" s="180">
        <v>0</v>
      </c>
      <c r="E20" s="179" t="e">
        <f>+$D20*E15</f>
        <v>#VALUE!</v>
      </c>
      <c r="F20" s="179" t="e">
        <f t="shared" ref="F20:P20" si="15">+$D20*F15</f>
        <v>#VALUE!</v>
      </c>
      <c r="G20" s="179" t="e">
        <f t="shared" si="15"/>
        <v>#VALUE!</v>
      </c>
      <c r="H20" s="179" t="e">
        <f t="shared" si="15"/>
        <v>#VALUE!</v>
      </c>
      <c r="I20" s="179" t="e">
        <f t="shared" si="15"/>
        <v>#VALUE!</v>
      </c>
      <c r="J20" s="179" t="e">
        <f t="shared" si="15"/>
        <v>#VALUE!</v>
      </c>
      <c r="K20" s="179" t="e">
        <f t="shared" si="15"/>
        <v>#VALUE!</v>
      </c>
      <c r="L20" s="179" t="e">
        <f t="shared" si="15"/>
        <v>#VALUE!</v>
      </c>
      <c r="M20" s="179" t="e">
        <f t="shared" si="15"/>
        <v>#VALUE!</v>
      </c>
      <c r="N20" s="179" t="e">
        <f t="shared" si="15"/>
        <v>#VALUE!</v>
      </c>
      <c r="O20" s="179" t="e">
        <f t="shared" si="15"/>
        <v>#VALUE!</v>
      </c>
      <c r="P20" s="179" t="e">
        <f t="shared" si="15"/>
        <v>#VALUE!</v>
      </c>
      <c r="Q20" s="216"/>
      <c r="R20" s="179" t="e">
        <f>SUM(E20:Q20)</f>
        <v>#VALUE!</v>
      </c>
      <c r="S20" s="203"/>
    </row>
    <row r="21" spans="1:19" ht="13.8" x14ac:dyDescent="0.25">
      <c r="A21" s="203"/>
      <c r="B21" s="167"/>
      <c r="C21" s="204" t="s">
        <v>33</v>
      </c>
      <c r="D21" s="190"/>
      <c r="E21" s="230" t="e">
        <f>(E17)-(E18+E19+E20)</f>
        <v>#VALUE!</v>
      </c>
      <c r="F21" s="230" t="e">
        <f t="shared" ref="F21" si="16">(F17)-(F18+F19+F20)</f>
        <v>#VALUE!</v>
      </c>
      <c r="G21" s="230" t="e">
        <f t="shared" ref="G21" si="17">(G17)-(G18+G19+G20)</f>
        <v>#VALUE!</v>
      </c>
      <c r="H21" s="230" t="e">
        <f t="shared" ref="H21" si="18">(H17)-(H18+H19+H20)</f>
        <v>#VALUE!</v>
      </c>
      <c r="I21" s="230" t="e">
        <f t="shared" ref="I21" si="19">(I17)-(I18+I19+I20)</f>
        <v>#VALUE!</v>
      </c>
      <c r="J21" s="230" t="e">
        <f t="shared" ref="J21" si="20">(J17)-(J18+J19+J20)</f>
        <v>#VALUE!</v>
      </c>
      <c r="K21" s="230" t="e">
        <f t="shared" ref="K21" si="21">(K17)-(K18+K19+K20)</f>
        <v>#VALUE!</v>
      </c>
      <c r="L21" s="230" t="e">
        <f t="shared" ref="L21" si="22">(L17)-(L18+L19+L20)</f>
        <v>#VALUE!</v>
      </c>
      <c r="M21" s="230" t="e">
        <f t="shared" ref="M21" si="23">(M17)-(M18+M19+M20)</f>
        <v>#VALUE!</v>
      </c>
      <c r="N21" s="230" t="e">
        <f t="shared" ref="N21" si="24">(N17)-(N18+N19+N20)</f>
        <v>#VALUE!</v>
      </c>
      <c r="O21" s="230" t="e">
        <f t="shared" ref="O21" si="25">(O17)-(O18+O19+O20)</f>
        <v>#VALUE!</v>
      </c>
      <c r="P21" s="230" t="e">
        <f t="shared" ref="P21" si="26">(P17)-(P18+P19+P20)</f>
        <v>#VALUE!</v>
      </c>
      <c r="Q21" s="231"/>
      <c r="R21" s="230" t="e">
        <f>(R17)-(R18+R19+R20)</f>
        <v>#VALUE!</v>
      </c>
      <c r="S21" s="203"/>
    </row>
    <row r="22" spans="1:19" ht="13.8" x14ac:dyDescent="0.25">
      <c r="A22" s="167"/>
      <c r="B22" s="204"/>
      <c r="C22" s="203"/>
      <c r="D22" s="203"/>
      <c r="E22" s="184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214"/>
      <c r="R22" s="179"/>
      <c r="S22" s="203"/>
    </row>
    <row r="23" spans="1:19" ht="13.8" x14ac:dyDescent="0.25">
      <c r="A23" s="167"/>
      <c r="B23" s="204" t="s">
        <v>35</v>
      </c>
      <c r="C23" s="203"/>
      <c r="D23" s="203" t="s">
        <v>25</v>
      </c>
      <c r="E23" s="176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203"/>
      <c r="R23" s="167"/>
      <c r="S23" s="203"/>
    </row>
    <row r="24" spans="1:19" ht="13.8" x14ac:dyDescent="0.25">
      <c r="A24" s="167"/>
      <c r="B24" s="177" t="s">
        <v>23</v>
      </c>
      <c r="C24" s="167" t="s">
        <v>24</v>
      </c>
      <c r="D24" s="203"/>
      <c r="E24" s="178" t="s">
        <v>25</v>
      </c>
      <c r="F24" s="178"/>
      <c r="G24" s="213"/>
      <c r="H24" s="178" t="s">
        <v>25</v>
      </c>
      <c r="I24" s="178"/>
      <c r="J24" s="178"/>
      <c r="K24" s="178" t="s">
        <v>25</v>
      </c>
      <c r="L24" s="178"/>
      <c r="M24" s="178"/>
      <c r="N24" s="178" t="s">
        <v>25</v>
      </c>
      <c r="O24" s="178"/>
      <c r="P24" s="178"/>
      <c r="Q24" s="214"/>
      <c r="R24" s="179">
        <f>SUM(E24:Q24)</f>
        <v>0</v>
      </c>
      <c r="S24" s="203"/>
    </row>
    <row r="25" spans="1:19" ht="13.8" x14ac:dyDescent="0.25">
      <c r="A25" s="167"/>
      <c r="B25" s="167" t="s">
        <v>25</v>
      </c>
      <c r="C25" s="167" t="s">
        <v>26</v>
      </c>
      <c r="D25" s="180" t="s">
        <v>25</v>
      </c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214"/>
      <c r="R25" s="179"/>
      <c r="S25" s="203"/>
    </row>
    <row r="26" spans="1:19" ht="13.8" x14ac:dyDescent="0.25">
      <c r="A26" s="167"/>
      <c r="B26" s="177"/>
      <c r="C26" s="167" t="s">
        <v>27</v>
      </c>
      <c r="D26" s="203"/>
      <c r="E26" s="181" t="e">
        <f>(+E24)*(D25)</f>
        <v>#VALUE!</v>
      </c>
      <c r="F26" s="181" t="e">
        <f>(+F24)*(D25)</f>
        <v>#VALUE!</v>
      </c>
      <c r="G26" s="181" t="e">
        <f>(+G24)*(D25)</f>
        <v>#VALUE!</v>
      </c>
      <c r="H26" s="181" t="e">
        <f>(+H24)*(D25)</f>
        <v>#VALUE!</v>
      </c>
      <c r="I26" s="181" t="e">
        <f>(+I24)*(D25)</f>
        <v>#VALUE!</v>
      </c>
      <c r="J26" s="181" t="e">
        <f>(+J24)*(D25)</f>
        <v>#VALUE!</v>
      </c>
      <c r="K26" s="181" t="e">
        <f>(+K24)*(D25)</f>
        <v>#VALUE!</v>
      </c>
      <c r="L26" s="181" t="e">
        <f>(+L24)*(D25)</f>
        <v>#VALUE!</v>
      </c>
      <c r="M26" s="181" t="e">
        <f>(+M24)*(D25)</f>
        <v>#VALUE!</v>
      </c>
      <c r="N26" s="181" t="e">
        <f>(+N24)*(D25)</f>
        <v>#VALUE!</v>
      </c>
      <c r="O26" s="181" t="e">
        <f>(+O24)*(D25)</f>
        <v>#VALUE!</v>
      </c>
      <c r="P26" s="181" t="e">
        <f>(+P24)*(D25)</f>
        <v>#VALUE!</v>
      </c>
      <c r="Q26" s="214"/>
      <c r="R26" s="181" t="e">
        <f>SUM(E26:Q26)</f>
        <v>#VALUE!</v>
      </c>
      <c r="S26" s="203"/>
    </row>
    <row r="27" spans="1:19" ht="13.8" x14ac:dyDescent="0.25">
      <c r="A27" s="203"/>
      <c r="B27" s="182" t="s">
        <v>28</v>
      </c>
      <c r="C27" s="167"/>
      <c r="D27" s="215">
        <v>0</v>
      </c>
      <c r="E27" s="179" t="e">
        <f>E26*$D27</f>
        <v>#VALUE!</v>
      </c>
      <c r="F27" s="179" t="e">
        <f t="shared" ref="F27" si="27">F26*$D27</f>
        <v>#VALUE!</v>
      </c>
      <c r="G27" s="179" t="e">
        <f t="shared" ref="G27" si="28">G26*$D27</f>
        <v>#VALUE!</v>
      </c>
      <c r="H27" s="179" t="e">
        <f t="shared" ref="H27" si="29">H26*$D27</f>
        <v>#VALUE!</v>
      </c>
      <c r="I27" s="179" t="e">
        <f t="shared" ref="I27" si="30">I26*$D27</f>
        <v>#VALUE!</v>
      </c>
      <c r="J27" s="179" t="e">
        <f t="shared" ref="J27" si="31">J26*$D27</f>
        <v>#VALUE!</v>
      </c>
      <c r="K27" s="179" t="e">
        <f t="shared" ref="K27" si="32">K26*$D27</f>
        <v>#VALUE!</v>
      </c>
      <c r="L27" s="179" t="e">
        <f t="shared" ref="L27" si="33">L26*$D27</f>
        <v>#VALUE!</v>
      </c>
      <c r="M27" s="179" t="e">
        <f t="shared" ref="M27" si="34">M26*$D27</f>
        <v>#VALUE!</v>
      </c>
      <c r="N27" s="179" t="e">
        <f t="shared" ref="N27" si="35">N26*$D27</f>
        <v>#VALUE!</v>
      </c>
      <c r="O27" s="179" t="e">
        <f t="shared" ref="O27" si="36">O26*$D27</f>
        <v>#VALUE!</v>
      </c>
      <c r="P27" s="179" t="e">
        <f t="shared" ref="P27" si="37">P26*$D27</f>
        <v>#VALUE!</v>
      </c>
      <c r="Q27" s="214"/>
      <c r="R27" s="179" t="e">
        <f>SUM(E27:P27)</f>
        <v>#VALUE!</v>
      </c>
      <c r="S27" s="203"/>
    </row>
    <row r="28" spans="1:19" ht="13.8" x14ac:dyDescent="0.25">
      <c r="A28" s="203"/>
      <c r="B28" s="167" t="s">
        <v>30</v>
      </c>
      <c r="C28" s="203"/>
      <c r="D28" s="180">
        <v>0</v>
      </c>
      <c r="E28" s="179" t="e">
        <f>(E24)*D28</f>
        <v>#VALUE!</v>
      </c>
      <c r="F28" s="179">
        <f>(F24)*D28</f>
        <v>0</v>
      </c>
      <c r="G28" s="179">
        <f>(G24)*D28</f>
        <v>0</v>
      </c>
      <c r="H28" s="179" t="e">
        <f>(H24)*D28</f>
        <v>#VALUE!</v>
      </c>
      <c r="I28" s="179">
        <f>(I24)*D28</f>
        <v>0</v>
      </c>
      <c r="J28" s="179">
        <f>(J24)*D28</f>
        <v>0</v>
      </c>
      <c r="K28" s="179" t="e">
        <f>(K24)*D28</f>
        <v>#VALUE!</v>
      </c>
      <c r="L28" s="179">
        <f>(L24)*D28</f>
        <v>0</v>
      </c>
      <c r="M28" s="179">
        <f>(M24)*D28</f>
        <v>0</v>
      </c>
      <c r="N28" s="179" t="e">
        <f>(N24)*D28</f>
        <v>#VALUE!</v>
      </c>
      <c r="O28" s="179">
        <f>(O24)*D28</f>
        <v>0</v>
      </c>
      <c r="P28" s="179">
        <f>(P24)*D28</f>
        <v>0</v>
      </c>
      <c r="Q28" s="216"/>
      <c r="R28" s="179" t="e">
        <f>SUM(E28:Q28)</f>
        <v>#VALUE!</v>
      </c>
      <c r="S28" s="203"/>
    </row>
    <row r="29" spans="1:19" ht="13.8" x14ac:dyDescent="0.25">
      <c r="A29" s="167"/>
      <c r="B29" s="167" t="s">
        <v>32</v>
      </c>
      <c r="C29" s="203"/>
      <c r="D29" s="180">
        <v>0</v>
      </c>
      <c r="E29" s="179" t="e">
        <f>+$D29*E24</f>
        <v>#VALUE!</v>
      </c>
      <c r="F29" s="179">
        <f t="shared" ref="F29:P29" si="38">+$D29*F24</f>
        <v>0</v>
      </c>
      <c r="G29" s="179">
        <f t="shared" si="38"/>
        <v>0</v>
      </c>
      <c r="H29" s="179" t="e">
        <f t="shared" si="38"/>
        <v>#VALUE!</v>
      </c>
      <c r="I29" s="179">
        <f t="shared" si="38"/>
        <v>0</v>
      </c>
      <c r="J29" s="179">
        <f t="shared" si="38"/>
        <v>0</v>
      </c>
      <c r="K29" s="179" t="e">
        <f t="shared" si="38"/>
        <v>#VALUE!</v>
      </c>
      <c r="L29" s="179">
        <f t="shared" si="38"/>
        <v>0</v>
      </c>
      <c r="M29" s="179">
        <f t="shared" si="38"/>
        <v>0</v>
      </c>
      <c r="N29" s="179" t="e">
        <f t="shared" si="38"/>
        <v>#VALUE!</v>
      </c>
      <c r="O29" s="179">
        <f t="shared" si="38"/>
        <v>0</v>
      </c>
      <c r="P29" s="179">
        <f t="shared" si="38"/>
        <v>0</v>
      </c>
      <c r="Q29" s="216"/>
      <c r="R29" s="179" t="e">
        <f>SUM(E29:Q29)</f>
        <v>#VALUE!</v>
      </c>
      <c r="S29" s="203"/>
    </row>
    <row r="30" spans="1:19" ht="13.8" x14ac:dyDescent="0.25">
      <c r="A30" s="167"/>
      <c r="B30" s="167"/>
      <c r="C30" s="204" t="s">
        <v>33</v>
      </c>
      <c r="D30" s="190"/>
      <c r="E30" s="230" t="e">
        <f>(E26)-(E27+E28+E29)</f>
        <v>#VALUE!</v>
      </c>
      <c r="F30" s="230" t="e">
        <f t="shared" ref="F30" si="39">(F26)-(F27+F28+F29)</f>
        <v>#VALUE!</v>
      </c>
      <c r="G30" s="230" t="e">
        <f t="shared" ref="G30" si="40">(G26)-(G27+G28+G29)</f>
        <v>#VALUE!</v>
      </c>
      <c r="H30" s="230" t="e">
        <f t="shared" ref="H30" si="41">(H26)-(H27+H28+H29)</f>
        <v>#VALUE!</v>
      </c>
      <c r="I30" s="230" t="e">
        <f t="shared" ref="I30" si="42">(I26)-(I27+I28+I29)</f>
        <v>#VALUE!</v>
      </c>
      <c r="J30" s="230" t="e">
        <f t="shared" ref="J30" si="43">(J26)-(J27+J28+J29)</f>
        <v>#VALUE!</v>
      </c>
      <c r="K30" s="230" t="e">
        <f t="shared" ref="K30" si="44">(K26)-(K27+K28+K29)</f>
        <v>#VALUE!</v>
      </c>
      <c r="L30" s="230" t="e">
        <f t="shared" ref="L30" si="45">(L26)-(L27+L28+L29)</f>
        <v>#VALUE!</v>
      </c>
      <c r="M30" s="230" t="e">
        <f t="shared" ref="M30" si="46">(M26)-(M27+M28+M29)</f>
        <v>#VALUE!</v>
      </c>
      <c r="N30" s="230" t="e">
        <f t="shared" ref="N30" si="47">(N26)-(N27+N28+N29)</f>
        <v>#VALUE!</v>
      </c>
      <c r="O30" s="230" t="e">
        <f t="shared" ref="O30" si="48">(O26)-(O27+O28+O29)</f>
        <v>#VALUE!</v>
      </c>
      <c r="P30" s="230" t="e">
        <f t="shared" ref="P30" si="49">(P26)-(P27+P28+P29)</f>
        <v>#VALUE!</v>
      </c>
      <c r="Q30" s="231"/>
      <c r="R30" s="230" t="e">
        <f>(R26)-(R27+R28+R29)</f>
        <v>#VALUE!</v>
      </c>
      <c r="S30" s="203"/>
    </row>
    <row r="31" spans="1:19" ht="13.8" x14ac:dyDescent="0.25">
      <c r="A31" s="167"/>
      <c r="B31" s="177"/>
      <c r="C31" s="167"/>
      <c r="D31" s="203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214"/>
      <c r="R31" s="179"/>
      <c r="S31" s="203"/>
    </row>
    <row r="32" spans="1:19" ht="13.8" x14ac:dyDescent="0.25">
      <c r="A32" s="167"/>
      <c r="B32" s="204" t="s">
        <v>36</v>
      </c>
      <c r="C32" s="203"/>
      <c r="D32" s="203" t="s">
        <v>25</v>
      </c>
      <c r="E32" s="176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203"/>
      <c r="R32" s="167"/>
      <c r="S32" s="203"/>
    </row>
    <row r="33" spans="1:19" ht="13.8" x14ac:dyDescent="0.25">
      <c r="A33" s="167"/>
      <c r="B33" s="177" t="s">
        <v>23</v>
      </c>
      <c r="C33" s="167" t="s">
        <v>24</v>
      </c>
      <c r="D33" s="203"/>
      <c r="E33" s="178" t="s">
        <v>25</v>
      </c>
      <c r="F33" s="178" t="s">
        <v>25</v>
      </c>
      <c r="G33" s="213" t="s">
        <v>25</v>
      </c>
      <c r="H33" s="178" t="s">
        <v>25</v>
      </c>
      <c r="I33" s="178" t="s">
        <v>25</v>
      </c>
      <c r="J33" s="178" t="s">
        <v>25</v>
      </c>
      <c r="K33" s="178" t="s">
        <v>25</v>
      </c>
      <c r="L33" s="178" t="s">
        <v>25</v>
      </c>
      <c r="M33" s="178" t="s">
        <v>25</v>
      </c>
      <c r="N33" s="178" t="s">
        <v>25</v>
      </c>
      <c r="O33" s="178" t="s">
        <v>25</v>
      </c>
      <c r="P33" s="178" t="s">
        <v>25</v>
      </c>
      <c r="Q33" s="214"/>
      <c r="R33" s="179">
        <f>SUM(E33:Q33)</f>
        <v>0</v>
      </c>
      <c r="S33" s="203"/>
    </row>
    <row r="34" spans="1:19" ht="13.8" x14ac:dyDescent="0.25">
      <c r="A34" s="167"/>
      <c r="B34" s="167" t="s">
        <v>25</v>
      </c>
      <c r="C34" s="167" t="s">
        <v>26</v>
      </c>
      <c r="D34" s="180" t="s">
        <v>25</v>
      </c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214"/>
      <c r="R34" s="179"/>
      <c r="S34" s="203"/>
    </row>
    <row r="35" spans="1:19" ht="13.8" x14ac:dyDescent="0.25">
      <c r="A35" s="203"/>
      <c r="B35" s="177"/>
      <c r="C35" s="167" t="s">
        <v>27</v>
      </c>
      <c r="D35" s="203"/>
      <c r="E35" s="181" t="e">
        <f>(+E33)*(D34)</f>
        <v>#VALUE!</v>
      </c>
      <c r="F35" s="181" t="e">
        <f>(+F33)*(D34)</f>
        <v>#VALUE!</v>
      </c>
      <c r="G35" s="181" t="e">
        <f>(+G33)*(D34)</f>
        <v>#VALUE!</v>
      </c>
      <c r="H35" s="181" t="e">
        <f>(+H33)*(D34)</f>
        <v>#VALUE!</v>
      </c>
      <c r="I35" s="181" t="e">
        <f>(+I33)*(D34)</f>
        <v>#VALUE!</v>
      </c>
      <c r="J35" s="181" t="e">
        <f>(+J33)*(D34)</f>
        <v>#VALUE!</v>
      </c>
      <c r="K35" s="181" t="e">
        <f>(+K33)*(D34)</f>
        <v>#VALUE!</v>
      </c>
      <c r="L35" s="181" t="e">
        <f>(+L33)*(D34)</f>
        <v>#VALUE!</v>
      </c>
      <c r="M35" s="181" t="e">
        <f>(+M33)*(D34)</f>
        <v>#VALUE!</v>
      </c>
      <c r="N35" s="181" t="e">
        <f>(+N33)*(D34)</f>
        <v>#VALUE!</v>
      </c>
      <c r="O35" s="181" t="e">
        <f>(+O33)*(D34)</f>
        <v>#VALUE!</v>
      </c>
      <c r="P35" s="181" t="e">
        <f>(+P33)*(D34)</f>
        <v>#VALUE!</v>
      </c>
      <c r="Q35" s="214"/>
      <c r="R35" s="181" t="e">
        <f>SUM(E35:Q35)</f>
        <v>#VALUE!</v>
      </c>
      <c r="S35" s="203"/>
    </row>
    <row r="36" spans="1:19" ht="13.8" x14ac:dyDescent="0.25">
      <c r="A36" s="203"/>
      <c r="B36" s="182" t="s">
        <v>28</v>
      </c>
      <c r="C36" s="167"/>
      <c r="D36" s="215">
        <v>0</v>
      </c>
      <c r="E36" s="179" t="e">
        <f>E35*$D36</f>
        <v>#VALUE!</v>
      </c>
      <c r="F36" s="179" t="e">
        <f t="shared" ref="F36" si="50">F35*$D36</f>
        <v>#VALUE!</v>
      </c>
      <c r="G36" s="179" t="e">
        <f t="shared" ref="G36" si="51">G35*$D36</f>
        <v>#VALUE!</v>
      </c>
      <c r="H36" s="179" t="e">
        <f t="shared" ref="H36" si="52">H35*$D36</f>
        <v>#VALUE!</v>
      </c>
      <c r="I36" s="179" t="e">
        <f t="shared" ref="I36" si="53">I35*$D36</f>
        <v>#VALUE!</v>
      </c>
      <c r="J36" s="179" t="e">
        <f t="shared" ref="J36" si="54">J35*$D36</f>
        <v>#VALUE!</v>
      </c>
      <c r="K36" s="179" t="e">
        <f t="shared" ref="K36" si="55">K35*$D36</f>
        <v>#VALUE!</v>
      </c>
      <c r="L36" s="179" t="e">
        <f t="shared" ref="L36" si="56">L35*$D36</f>
        <v>#VALUE!</v>
      </c>
      <c r="M36" s="179" t="e">
        <f t="shared" ref="M36" si="57">M35*$D36</f>
        <v>#VALUE!</v>
      </c>
      <c r="N36" s="179" t="e">
        <f t="shared" ref="N36" si="58">N35*$D36</f>
        <v>#VALUE!</v>
      </c>
      <c r="O36" s="179" t="e">
        <f t="shared" ref="O36" si="59">O35*$D36</f>
        <v>#VALUE!</v>
      </c>
      <c r="P36" s="179" t="e">
        <f t="shared" ref="P36" si="60">P35*$D36</f>
        <v>#VALUE!</v>
      </c>
      <c r="Q36" s="214"/>
      <c r="R36" s="179" t="e">
        <f>SUM(E36:P36)</f>
        <v>#VALUE!</v>
      </c>
      <c r="S36" s="203"/>
    </row>
    <row r="37" spans="1:19" ht="13.8" x14ac:dyDescent="0.25">
      <c r="A37" s="203"/>
      <c r="B37" s="167" t="s">
        <v>30</v>
      </c>
      <c r="C37" s="203"/>
      <c r="D37" s="180">
        <v>0</v>
      </c>
      <c r="E37" s="179" t="e">
        <f>(E33)*D37</f>
        <v>#VALUE!</v>
      </c>
      <c r="F37" s="179" t="e">
        <f>(F33)*D37</f>
        <v>#VALUE!</v>
      </c>
      <c r="G37" s="179" t="e">
        <f>(G33)*D37</f>
        <v>#VALUE!</v>
      </c>
      <c r="H37" s="179" t="e">
        <f>(H33)*D37</f>
        <v>#VALUE!</v>
      </c>
      <c r="I37" s="179" t="e">
        <f>(I33)*D37</f>
        <v>#VALUE!</v>
      </c>
      <c r="J37" s="179" t="e">
        <f>(J33)*D37</f>
        <v>#VALUE!</v>
      </c>
      <c r="K37" s="179" t="e">
        <f>(K33)*D37</f>
        <v>#VALUE!</v>
      </c>
      <c r="L37" s="179" t="e">
        <f>(L33)*D37</f>
        <v>#VALUE!</v>
      </c>
      <c r="M37" s="179" t="e">
        <f>(M33)*D37</f>
        <v>#VALUE!</v>
      </c>
      <c r="N37" s="179" t="e">
        <f>(N33)*D37</f>
        <v>#VALUE!</v>
      </c>
      <c r="O37" s="179" t="e">
        <f>(O33)*D37</f>
        <v>#VALUE!</v>
      </c>
      <c r="P37" s="179" t="e">
        <f>(P33)*D37</f>
        <v>#VALUE!</v>
      </c>
      <c r="Q37" s="216"/>
      <c r="R37" s="179" t="e">
        <f>SUM(E37:Q37)</f>
        <v>#VALUE!</v>
      </c>
      <c r="S37" s="203"/>
    </row>
    <row r="38" spans="1:19" ht="13.8" x14ac:dyDescent="0.25">
      <c r="A38" s="167"/>
      <c r="B38" s="167" t="s">
        <v>32</v>
      </c>
      <c r="C38" s="203"/>
      <c r="D38" s="180">
        <v>0</v>
      </c>
      <c r="E38" s="179" t="e">
        <f>+$D38*E33</f>
        <v>#VALUE!</v>
      </c>
      <c r="F38" s="179" t="e">
        <f t="shared" ref="F38:P38" si="61">+$D38*F33</f>
        <v>#VALUE!</v>
      </c>
      <c r="G38" s="179" t="e">
        <f t="shared" si="61"/>
        <v>#VALUE!</v>
      </c>
      <c r="H38" s="179" t="e">
        <f t="shared" si="61"/>
        <v>#VALUE!</v>
      </c>
      <c r="I38" s="179" t="e">
        <f t="shared" si="61"/>
        <v>#VALUE!</v>
      </c>
      <c r="J38" s="179" t="e">
        <f t="shared" si="61"/>
        <v>#VALUE!</v>
      </c>
      <c r="K38" s="179" t="e">
        <f t="shared" si="61"/>
        <v>#VALUE!</v>
      </c>
      <c r="L38" s="179" t="e">
        <f t="shared" si="61"/>
        <v>#VALUE!</v>
      </c>
      <c r="M38" s="179" t="e">
        <f t="shared" si="61"/>
        <v>#VALUE!</v>
      </c>
      <c r="N38" s="179" t="e">
        <f t="shared" si="61"/>
        <v>#VALUE!</v>
      </c>
      <c r="O38" s="179" t="e">
        <f t="shared" si="61"/>
        <v>#VALUE!</v>
      </c>
      <c r="P38" s="179" t="e">
        <f t="shared" si="61"/>
        <v>#VALUE!</v>
      </c>
      <c r="Q38" s="216"/>
      <c r="R38" s="179" t="e">
        <f>SUM(E38:Q38)</f>
        <v>#VALUE!</v>
      </c>
      <c r="S38" s="203"/>
    </row>
    <row r="39" spans="1:19" ht="13.8" x14ac:dyDescent="0.25">
      <c r="A39" s="167"/>
      <c r="B39" s="167"/>
      <c r="C39" s="204" t="s">
        <v>33</v>
      </c>
      <c r="D39" s="190"/>
      <c r="E39" s="230" t="e">
        <f>(E35)-(E36+E37+E38)</f>
        <v>#VALUE!</v>
      </c>
      <c r="F39" s="230" t="e">
        <f t="shared" ref="F39" si="62">(F35)-(F36+F37+F38)</f>
        <v>#VALUE!</v>
      </c>
      <c r="G39" s="230" t="e">
        <f t="shared" ref="G39" si="63">(G35)-(G36+G37+G38)</f>
        <v>#VALUE!</v>
      </c>
      <c r="H39" s="230" t="e">
        <f t="shared" ref="H39" si="64">(H35)-(H36+H37+H38)</f>
        <v>#VALUE!</v>
      </c>
      <c r="I39" s="230" t="e">
        <f t="shared" ref="I39" si="65">(I35)-(I36+I37+I38)</f>
        <v>#VALUE!</v>
      </c>
      <c r="J39" s="230" t="e">
        <f t="shared" ref="J39" si="66">(J35)-(J36+J37+J38)</f>
        <v>#VALUE!</v>
      </c>
      <c r="K39" s="230" t="e">
        <f t="shared" ref="K39" si="67">(K35)-(K36+K37+K38)</f>
        <v>#VALUE!</v>
      </c>
      <c r="L39" s="230" t="e">
        <f t="shared" ref="L39" si="68">(L35)-(L36+L37+L38)</f>
        <v>#VALUE!</v>
      </c>
      <c r="M39" s="230" t="e">
        <f t="shared" ref="M39" si="69">(M35)-(M36+M37+M38)</f>
        <v>#VALUE!</v>
      </c>
      <c r="N39" s="230" t="e">
        <f t="shared" ref="N39" si="70">(N35)-(N36+N37+N38)</f>
        <v>#VALUE!</v>
      </c>
      <c r="O39" s="230" t="e">
        <f t="shared" ref="O39" si="71">(O35)-(O36+O37+O38)</f>
        <v>#VALUE!</v>
      </c>
      <c r="P39" s="230" t="e">
        <f t="shared" ref="P39" si="72">(P35)-(P36+P37+P38)</f>
        <v>#VALUE!</v>
      </c>
      <c r="Q39" s="231"/>
      <c r="R39" s="230" t="e">
        <f>(R35)-(R36+R37+R38)</f>
        <v>#VALUE!</v>
      </c>
      <c r="S39" s="203"/>
    </row>
    <row r="40" spans="1:19" ht="13.8" x14ac:dyDescent="0.25">
      <c r="A40" s="203"/>
      <c r="B40" s="167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203"/>
    </row>
    <row r="41" spans="1:19" ht="13.8" x14ac:dyDescent="0.25">
      <c r="A41" s="203"/>
      <c r="B41" s="167"/>
      <c r="C41" s="203"/>
      <c r="D41" s="183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214"/>
      <c r="R41" s="179"/>
      <c r="S41" s="203"/>
    </row>
    <row r="42" spans="1:19" ht="14.4" thickBot="1" x14ac:dyDescent="0.3">
      <c r="A42" s="203"/>
      <c r="B42" s="167" t="s">
        <v>37</v>
      </c>
      <c r="C42" s="203"/>
      <c r="D42" s="183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214"/>
      <c r="R42" s="179"/>
      <c r="S42" s="203"/>
    </row>
    <row r="43" spans="1:19" ht="13.8" x14ac:dyDescent="0.25">
      <c r="A43" s="203"/>
      <c r="B43" s="167"/>
      <c r="C43" s="203" t="s">
        <v>38</v>
      </c>
      <c r="D43" s="183"/>
      <c r="E43" s="186" t="e">
        <f t="shared" ref="E43:P43" si="73">+E35+E26+E17+E8</f>
        <v>#VALUE!</v>
      </c>
      <c r="F43" s="187" t="e">
        <f t="shared" si="73"/>
        <v>#VALUE!</v>
      </c>
      <c r="G43" s="187" t="e">
        <f t="shared" si="73"/>
        <v>#VALUE!</v>
      </c>
      <c r="H43" s="187" t="e">
        <f t="shared" si="73"/>
        <v>#VALUE!</v>
      </c>
      <c r="I43" s="187" t="e">
        <f t="shared" si="73"/>
        <v>#VALUE!</v>
      </c>
      <c r="J43" s="187" t="e">
        <f t="shared" si="73"/>
        <v>#VALUE!</v>
      </c>
      <c r="K43" s="187" t="e">
        <f t="shared" si="73"/>
        <v>#VALUE!</v>
      </c>
      <c r="L43" s="187" t="e">
        <f t="shared" si="73"/>
        <v>#VALUE!</v>
      </c>
      <c r="M43" s="187" t="e">
        <f t="shared" si="73"/>
        <v>#VALUE!</v>
      </c>
      <c r="N43" s="187" t="e">
        <f t="shared" si="73"/>
        <v>#VALUE!</v>
      </c>
      <c r="O43" s="187" t="e">
        <f t="shared" si="73"/>
        <v>#VALUE!</v>
      </c>
      <c r="P43" s="187" t="e">
        <f t="shared" si="73"/>
        <v>#VALUE!</v>
      </c>
      <c r="Q43" s="217"/>
      <c r="R43" s="188" t="e">
        <f>+R35+R26+R17+R8</f>
        <v>#VALUE!</v>
      </c>
      <c r="S43" s="203"/>
    </row>
    <row r="44" spans="1:19" ht="13.8" x14ac:dyDescent="0.25">
      <c r="A44" s="203"/>
      <c r="B44" s="167"/>
      <c r="C44" s="203" t="s">
        <v>39</v>
      </c>
      <c r="D44" s="183"/>
      <c r="E44" s="197" t="e">
        <f t="shared" ref="E44:P44" si="74">+SUM(E36:E38,E27:E29,E18:E20,E9:E11)</f>
        <v>#VALUE!</v>
      </c>
      <c r="F44" s="179" t="e">
        <f t="shared" si="74"/>
        <v>#VALUE!</v>
      </c>
      <c r="G44" s="179" t="e">
        <f t="shared" si="74"/>
        <v>#VALUE!</v>
      </c>
      <c r="H44" s="179" t="e">
        <f t="shared" si="74"/>
        <v>#VALUE!</v>
      </c>
      <c r="I44" s="179" t="e">
        <f t="shared" si="74"/>
        <v>#VALUE!</v>
      </c>
      <c r="J44" s="179" t="e">
        <f t="shared" si="74"/>
        <v>#VALUE!</v>
      </c>
      <c r="K44" s="179" t="e">
        <f t="shared" si="74"/>
        <v>#VALUE!</v>
      </c>
      <c r="L44" s="179" t="e">
        <f t="shared" si="74"/>
        <v>#VALUE!</v>
      </c>
      <c r="M44" s="179" t="e">
        <f t="shared" si="74"/>
        <v>#VALUE!</v>
      </c>
      <c r="N44" s="179" t="e">
        <f t="shared" si="74"/>
        <v>#VALUE!</v>
      </c>
      <c r="O44" s="179" t="e">
        <f t="shared" si="74"/>
        <v>#VALUE!</v>
      </c>
      <c r="P44" s="179" t="e">
        <f t="shared" si="74"/>
        <v>#VALUE!</v>
      </c>
      <c r="Q44" s="216"/>
      <c r="R44" s="198" t="e">
        <f>+SUM(R36:R38,R27:R29,R18:R20,R9:R11)</f>
        <v>#VALUE!</v>
      </c>
      <c r="S44" s="203"/>
    </row>
    <row r="45" spans="1:19" ht="14.4" thickBot="1" x14ac:dyDescent="0.3">
      <c r="A45" s="167"/>
      <c r="B45" s="167"/>
      <c r="C45" s="204" t="s">
        <v>40</v>
      </c>
      <c r="D45" s="190"/>
      <c r="E45" s="232" t="e">
        <f>+E43-E44</f>
        <v>#VALUE!</v>
      </c>
      <c r="F45" s="233" t="e">
        <f t="shared" ref="F45:P45" si="75">+F43-F44</f>
        <v>#VALUE!</v>
      </c>
      <c r="G45" s="233" t="e">
        <f t="shared" si="75"/>
        <v>#VALUE!</v>
      </c>
      <c r="H45" s="233" t="e">
        <f t="shared" si="75"/>
        <v>#VALUE!</v>
      </c>
      <c r="I45" s="233" t="e">
        <f t="shared" si="75"/>
        <v>#VALUE!</v>
      </c>
      <c r="J45" s="233" t="e">
        <f t="shared" si="75"/>
        <v>#VALUE!</v>
      </c>
      <c r="K45" s="233" t="e">
        <f t="shared" si="75"/>
        <v>#VALUE!</v>
      </c>
      <c r="L45" s="233" t="e">
        <f t="shared" si="75"/>
        <v>#VALUE!</v>
      </c>
      <c r="M45" s="233" t="e">
        <f t="shared" si="75"/>
        <v>#VALUE!</v>
      </c>
      <c r="N45" s="233" t="e">
        <f t="shared" si="75"/>
        <v>#VALUE!</v>
      </c>
      <c r="O45" s="233" t="e">
        <f t="shared" si="75"/>
        <v>#VALUE!</v>
      </c>
      <c r="P45" s="233" t="e">
        <f t="shared" si="75"/>
        <v>#VALUE!</v>
      </c>
      <c r="Q45" s="218"/>
      <c r="R45" s="234" t="e">
        <f>+R43-R44</f>
        <v>#VALUE!</v>
      </c>
      <c r="S45" s="203"/>
    </row>
    <row r="46" spans="1:19" ht="13.8" x14ac:dyDescent="0.25">
      <c r="A46" s="167"/>
      <c r="B46" s="167"/>
      <c r="C46" s="203"/>
      <c r="D46" s="183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214"/>
      <c r="R46" s="179"/>
      <c r="S46" s="203"/>
    </row>
    <row r="47" spans="1:19" ht="13.8" x14ac:dyDescent="0.25">
      <c r="A47" s="167"/>
      <c r="B47" s="167"/>
      <c r="C47" s="203"/>
      <c r="D47" s="203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214"/>
      <c r="R47" s="179" t="s">
        <v>25</v>
      </c>
      <c r="S47" s="203"/>
    </row>
    <row r="48" spans="1:19" ht="13.8" x14ac:dyDescent="0.25">
      <c r="A48" s="167"/>
      <c r="B48" s="167" t="s">
        <v>41</v>
      </c>
      <c r="C48" s="203"/>
      <c r="D48" s="203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214"/>
      <c r="R48" s="179" t="s">
        <v>25</v>
      </c>
      <c r="S48" s="203"/>
    </row>
    <row r="49" spans="1:19" ht="13.8" x14ac:dyDescent="0.25">
      <c r="A49" s="167"/>
      <c r="B49" s="167"/>
      <c r="C49" s="203" t="s">
        <v>42</v>
      </c>
      <c r="D49" s="203"/>
      <c r="E49" s="191">
        <v>0</v>
      </c>
      <c r="F49" s="179">
        <f>+E49</f>
        <v>0</v>
      </c>
      <c r="G49" s="179">
        <f t="shared" ref="G49:P50" si="76">+F49</f>
        <v>0</v>
      </c>
      <c r="H49" s="179">
        <f t="shared" si="76"/>
        <v>0</v>
      </c>
      <c r="I49" s="179">
        <f t="shared" si="76"/>
        <v>0</v>
      </c>
      <c r="J49" s="179">
        <f t="shared" si="76"/>
        <v>0</v>
      </c>
      <c r="K49" s="179">
        <f t="shared" si="76"/>
        <v>0</v>
      </c>
      <c r="L49" s="179">
        <f t="shared" si="76"/>
        <v>0</v>
      </c>
      <c r="M49" s="179">
        <f t="shared" si="76"/>
        <v>0</v>
      </c>
      <c r="N49" s="179">
        <f t="shared" si="76"/>
        <v>0</v>
      </c>
      <c r="O49" s="179">
        <f t="shared" si="76"/>
        <v>0</v>
      </c>
      <c r="P49" s="179">
        <f t="shared" si="76"/>
        <v>0</v>
      </c>
      <c r="Q49" s="214"/>
      <c r="R49" s="179">
        <f>SUM(E49:P49)</f>
        <v>0</v>
      </c>
      <c r="S49" s="203"/>
    </row>
    <row r="50" spans="1:19" ht="13.8" x14ac:dyDescent="0.25">
      <c r="A50" s="167"/>
      <c r="B50" s="167"/>
      <c r="C50" s="167" t="s">
        <v>43</v>
      </c>
      <c r="D50" s="219"/>
      <c r="E50" s="191">
        <v>0</v>
      </c>
      <c r="F50" s="179">
        <f t="shared" ref="F50" si="77">+E50</f>
        <v>0</v>
      </c>
      <c r="G50" s="179">
        <f t="shared" si="76"/>
        <v>0</v>
      </c>
      <c r="H50" s="179">
        <f t="shared" si="76"/>
        <v>0</v>
      </c>
      <c r="I50" s="179">
        <f t="shared" si="76"/>
        <v>0</v>
      </c>
      <c r="J50" s="179">
        <f t="shared" si="76"/>
        <v>0</v>
      </c>
      <c r="K50" s="179">
        <f t="shared" si="76"/>
        <v>0</v>
      </c>
      <c r="L50" s="179">
        <f t="shared" si="76"/>
        <v>0</v>
      </c>
      <c r="M50" s="179">
        <f t="shared" si="76"/>
        <v>0</v>
      </c>
      <c r="N50" s="179">
        <f t="shared" si="76"/>
        <v>0</v>
      </c>
      <c r="O50" s="179">
        <f t="shared" si="76"/>
        <v>0</v>
      </c>
      <c r="P50" s="179">
        <f t="shared" si="76"/>
        <v>0</v>
      </c>
      <c r="Q50" s="179"/>
      <c r="R50" s="179">
        <f t="shared" ref="R50:R51" si="78">SUM(E50:Q50)</f>
        <v>0</v>
      </c>
      <c r="S50" s="203"/>
    </row>
    <row r="51" spans="1:19" ht="13.8" x14ac:dyDescent="0.25">
      <c r="A51" s="167"/>
      <c r="B51" s="167"/>
      <c r="C51" s="167" t="s">
        <v>44</v>
      </c>
      <c r="D51" s="220">
        <v>0.18</v>
      </c>
      <c r="E51" s="179"/>
      <c r="F51" s="179">
        <f>+$D51*(F49+F50)</f>
        <v>0</v>
      </c>
      <c r="G51" s="179">
        <f t="shared" ref="G51:P51" si="79">+$D51*(G49+G50)</f>
        <v>0</v>
      </c>
      <c r="H51" s="179">
        <f t="shared" si="79"/>
        <v>0</v>
      </c>
      <c r="I51" s="179">
        <f t="shared" si="79"/>
        <v>0</v>
      </c>
      <c r="J51" s="179">
        <f t="shared" si="79"/>
        <v>0</v>
      </c>
      <c r="K51" s="179">
        <f t="shared" si="79"/>
        <v>0</v>
      </c>
      <c r="L51" s="179">
        <f t="shared" si="79"/>
        <v>0</v>
      </c>
      <c r="M51" s="179">
        <f t="shared" si="79"/>
        <v>0</v>
      </c>
      <c r="N51" s="179">
        <f t="shared" si="79"/>
        <v>0</v>
      </c>
      <c r="O51" s="179">
        <f t="shared" si="79"/>
        <v>0</v>
      </c>
      <c r="P51" s="179">
        <f t="shared" si="79"/>
        <v>0</v>
      </c>
      <c r="Q51" s="179"/>
      <c r="R51" s="179">
        <f t="shared" si="78"/>
        <v>0</v>
      </c>
      <c r="S51" s="203"/>
    </row>
    <row r="52" spans="1:19" ht="13.8" x14ac:dyDescent="0.25">
      <c r="A52" s="167"/>
      <c r="B52" s="167"/>
      <c r="C52" s="167" t="s">
        <v>5</v>
      </c>
      <c r="D52" s="203"/>
      <c r="E52" s="178">
        <v>0</v>
      </c>
      <c r="F52" s="179">
        <f t="shared" ref="F52" si="80">+E52</f>
        <v>0</v>
      </c>
      <c r="G52" s="179">
        <f t="shared" ref="G52" si="81">+F52</f>
        <v>0</v>
      </c>
      <c r="H52" s="179">
        <f t="shared" ref="H52" si="82">+G52</f>
        <v>0</v>
      </c>
      <c r="I52" s="179">
        <f t="shared" ref="I52" si="83">+H52</f>
        <v>0</v>
      </c>
      <c r="J52" s="179">
        <f t="shared" ref="J52" si="84">+I52</f>
        <v>0</v>
      </c>
      <c r="K52" s="179">
        <f t="shared" ref="K52" si="85">+J52</f>
        <v>0</v>
      </c>
      <c r="L52" s="179">
        <f t="shared" ref="L52" si="86">+K52</f>
        <v>0</v>
      </c>
      <c r="M52" s="179">
        <f t="shared" ref="M52" si="87">+L52</f>
        <v>0</v>
      </c>
      <c r="N52" s="179">
        <f t="shared" ref="N52" si="88">+M52</f>
        <v>0</v>
      </c>
      <c r="O52" s="179">
        <f t="shared" ref="O52" si="89">+N52</f>
        <v>0</v>
      </c>
      <c r="P52" s="179">
        <f t="shared" ref="P52" si="90">+O52</f>
        <v>0</v>
      </c>
      <c r="Q52" s="179" t="s">
        <v>25</v>
      </c>
      <c r="R52" s="179">
        <f>SUM(E52:Q52)</f>
        <v>0</v>
      </c>
      <c r="S52" s="203"/>
    </row>
    <row r="53" spans="1:19" ht="13.8" x14ac:dyDescent="0.25">
      <c r="A53" s="167"/>
      <c r="B53" s="167"/>
      <c r="C53" s="205" t="s">
        <v>45</v>
      </c>
      <c r="D53" s="205"/>
      <c r="E53" s="191"/>
      <c r="F53" s="179">
        <f t="shared" ref="F53" si="91">+E53</f>
        <v>0</v>
      </c>
      <c r="G53" s="179">
        <f t="shared" ref="G53" si="92">+F53</f>
        <v>0</v>
      </c>
      <c r="H53" s="179">
        <f t="shared" ref="H53" si="93">+G53</f>
        <v>0</v>
      </c>
      <c r="I53" s="179">
        <f t="shared" ref="I53" si="94">+H53</f>
        <v>0</v>
      </c>
      <c r="J53" s="179">
        <f t="shared" ref="J53" si="95">+I53</f>
        <v>0</v>
      </c>
      <c r="K53" s="179">
        <f t="shared" ref="K53" si="96">+J53</f>
        <v>0</v>
      </c>
      <c r="L53" s="179">
        <f t="shared" ref="L53" si="97">+K53</f>
        <v>0</v>
      </c>
      <c r="M53" s="179">
        <f t="shared" ref="M53" si="98">+L53</f>
        <v>0</v>
      </c>
      <c r="N53" s="179">
        <f t="shared" ref="N53" si="99">+M53</f>
        <v>0</v>
      </c>
      <c r="O53" s="179">
        <f t="shared" ref="O53" si="100">+N53</f>
        <v>0</v>
      </c>
      <c r="P53" s="179">
        <f t="shared" ref="P53" si="101">+O53</f>
        <v>0</v>
      </c>
      <c r="Q53" s="179"/>
      <c r="R53" s="179">
        <f t="shared" ref="R53" si="102">SUM(E53:Q53)</f>
        <v>0</v>
      </c>
      <c r="S53" s="203"/>
    </row>
    <row r="54" spans="1:19" ht="13.8" x14ac:dyDescent="0.25">
      <c r="A54" s="167"/>
      <c r="B54" s="167"/>
      <c r="C54" s="167" t="s">
        <v>46</v>
      </c>
      <c r="D54" s="203"/>
      <c r="E54" s="178">
        <v>0</v>
      </c>
      <c r="F54" s="178">
        <v>0</v>
      </c>
      <c r="G54" s="178">
        <v>0</v>
      </c>
      <c r="H54" s="178">
        <v>0</v>
      </c>
      <c r="I54" s="178">
        <v>0</v>
      </c>
      <c r="J54" s="178">
        <v>0</v>
      </c>
      <c r="K54" s="178">
        <v>0</v>
      </c>
      <c r="L54" s="178">
        <v>0</v>
      </c>
      <c r="M54" s="178">
        <v>0</v>
      </c>
      <c r="N54" s="178">
        <v>0</v>
      </c>
      <c r="O54" s="178">
        <v>0</v>
      </c>
      <c r="P54" s="178">
        <v>0</v>
      </c>
      <c r="Q54" s="179"/>
      <c r="R54" s="179">
        <f>SUM(E54:Q54)</f>
        <v>0</v>
      </c>
      <c r="S54" s="203"/>
    </row>
    <row r="55" spans="1:19" ht="13.8" x14ac:dyDescent="0.25">
      <c r="A55" s="167"/>
      <c r="B55" s="167"/>
      <c r="C55" s="167" t="s">
        <v>47</v>
      </c>
      <c r="D55" s="203"/>
      <c r="E55" s="178">
        <v>0</v>
      </c>
      <c r="F55" s="178">
        <v>0</v>
      </c>
      <c r="G55" s="178">
        <v>0</v>
      </c>
      <c r="H55" s="178">
        <v>0</v>
      </c>
      <c r="I55" s="178">
        <v>0</v>
      </c>
      <c r="J55" s="178">
        <v>0</v>
      </c>
      <c r="K55" s="178">
        <v>0</v>
      </c>
      <c r="L55" s="178">
        <v>0</v>
      </c>
      <c r="M55" s="178">
        <v>0</v>
      </c>
      <c r="N55" s="178">
        <v>0</v>
      </c>
      <c r="O55" s="178">
        <v>0</v>
      </c>
      <c r="P55" s="178">
        <v>0</v>
      </c>
      <c r="Q55" s="179"/>
      <c r="R55" s="179">
        <f>SUM(E55:P55)</f>
        <v>0</v>
      </c>
      <c r="S55" s="203"/>
    </row>
    <row r="56" spans="1:19" ht="13.8" x14ac:dyDescent="0.25">
      <c r="A56" s="167" t="s">
        <v>25</v>
      </c>
      <c r="B56" s="167"/>
      <c r="C56" s="167" t="s">
        <v>48</v>
      </c>
      <c r="D56" s="203"/>
      <c r="E56" s="191">
        <v>30</v>
      </c>
      <c r="F56" s="179">
        <f t="shared" ref="F56:M56" si="103">+E56</f>
        <v>30</v>
      </c>
      <c r="G56" s="179">
        <f t="shared" si="103"/>
        <v>30</v>
      </c>
      <c r="H56" s="179">
        <f t="shared" si="103"/>
        <v>30</v>
      </c>
      <c r="I56" s="179">
        <f t="shared" si="103"/>
        <v>30</v>
      </c>
      <c r="J56" s="179">
        <f t="shared" si="103"/>
        <v>30</v>
      </c>
      <c r="K56" s="179">
        <f t="shared" si="103"/>
        <v>30</v>
      </c>
      <c r="L56" s="179">
        <f t="shared" si="103"/>
        <v>30</v>
      </c>
      <c r="M56" s="179">
        <f t="shared" si="103"/>
        <v>30</v>
      </c>
      <c r="N56" s="179">
        <f t="shared" ref="N56" si="104">+M56</f>
        <v>30</v>
      </c>
      <c r="O56" s="179">
        <f t="shared" ref="O56" si="105">+N56</f>
        <v>30</v>
      </c>
      <c r="P56" s="179">
        <f t="shared" ref="P56" si="106">+O56</f>
        <v>30</v>
      </c>
      <c r="Q56" s="179"/>
      <c r="R56" s="179">
        <f t="shared" ref="R56:R66" si="107">SUM(E56:Q56)</f>
        <v>360</v>
      </c>
      <c r="S56" s="203"/>
    </row>
    <row r="57" spans="1:19" ht="13.8" x14ac:dyDescent="0.25">
      <c r="A57" s="167" t="s">
        <v>25</v>
      </c>
      <c r="B57" s="167"/>
      <c r="C57" s="167" t="s">
        <v>49</v>
      </c>
      <c r="D57" s="203"/>
      <c r="E57" s="178">
        <v>50</v>
      </c>
      <c r="F57" s="179">
        <f t="shared" ref="F57:P57" si="108">+E57</f>
        <v>50</v>
      </c>
      <c r="G57" s="179">
        <f t="shared" si="108"/>
        <v>50</v>
      </c>
      <c r="H57" s="179">
        <f t="shared" si="108"/>
        <v>50</v>
      </c>
      <c r="I57" s="179">
        <f t="shared" si="108"/>
        <v>50</v>
      </c>
      <c r="J57" s="179">
        <f t="shared" si="108"/>
        <v>50</v>
      </c>
      <c r="K57" s="179">
        <f t="shared" si="108"/>
        <v>50</v>
      </c>
      <c r="L57" s="179">
        <f t="shared" si="108"/>
        <v>50</v>
      </c>
      <c r="M57" s="179">
        <f t="shared" si="108"/>
        <v>50</v>
      </c>
      <c r="N57" s="179">
        <f t="shared" si="108"/>
        <v>50</v>
      </c>
      <c r="O57" s="179">
        <f t="shared" si="108"/>
        <v>50</v>
      </c>
      <c r="P57" s="179">
        <f t="shared" si="108"/>
        <v>50</v>
      </c>
      <c r="Q57" s="179"/>
      <c r="R57" s="179">
        <f t="shared" si="107"/>
        <v>600</v>
      </c>
      <c r="S57" s="203"/>
    </row>
    <row r="58" spans="1:19" ht="13.8" x14ac:dyDescent="0.25">
      <c r="A58" s="167" t="s">
        <v>25</v>
      </c>
      <c r="B58" s="167"/>
      <c r="C58" s="167" t="s">
        <v>50</v>
      </c>
      <c r="D58" s="203"/>
      <c r="E58" s="178">
        <v>0</v>
      </c>
      <c r="F58" s="179">
        <f t="shared" ref="F58:P58" si="109">+E58</f>
        <v>0</v>
      </c>
      <c r="G58" s="179">
        <f t="shared" si="109"/>
        <v>0</v>
      </c>
      <c r="H58" s="179">
        <f t="shared" si="109"/>
        <v>0</v>
      </c>
      <c r="I58" s="179">
        <f t="shared" si="109"/>
        <v>0</v>
      </c>
      <c r="J58" s="179">
        <f t="shared" si="109"/>
        <v>0</v>
      </c>
      <c r="K58" s="179">
        <f t="shared" si="109"/>
        <v>0</v>
      </c>
      <c r="L58" s="179">
        <f t="shared" si="109"/>
        <v>0</v>
      </c>
      <c r="M58" s="179">
        <f t="shared" si="109"/>
        <v>0</v>
      </c>
      <c r="N58" s="179">
        <f t="shared" si="109"/>
        <v>0</v>
      </c>
      <c r="O58" s="179">
        <f t="shared" si="109"/>
        <v>0</v>
      </c>
      <c r="P58" s="179">
        <f t="shared" si="109"/>
        <v>0</v>
      </c>
      <c r="Q58" s="179"/>
      <c r="R58" s="179">
        <f t="shared" si="107"/>
        <v>0</v>
      </c>
      <c r="S58" s="203"/>
    </row>
    <row r="59" spans="1:19" ht="13.8" x14ac:dyDescent="0.25">
      <c r="A59" s="167" t="s">
        <v>25</v>
      </c>
      <c r="B59" s="167"/>
      <c r="C59" s="167" t="s">
        <v>51</v>
      </c>
      <c r="D59" s="203"/>
      <c r="E59" s="178">
        <v>0</v>
      </c>
      <c r="F59" s="179">
        <f t="shared" ref="F59:P59" si="110">+E59</f>
        <v>0</v>
      </c>
      <c r="G59" s="179">
        <f t="shared" si="110"/>
        <v>0</v>
      </c>
      <c r="H59" s="179">
        <f t="shared" si="110"/>
        <v>0</v>
      </c>
      <c r="I59" s="179">
        <f t="shared" si="110"/>
        <v>0</v>
      </c>
      <c r="J59" s="179">
        <f t="shared" si="110"/>
        <v>0</v>
      </c>
      <c r="K59" s="179">
        <f t="shared" si="110"/>
        <v>0</v>
      </c>
      <c r="L59" s="179">
        <f t="shared" si="110"/>
        <v>0</v>
      </c>
      <c r="M59" s="179">
        <f t="shared" si="110"/>
        <v>0</v>
      </c>
      <c r="N59" s="179">
        <f t="shared" si="110"/>
        <v>0</v>
      </c>
      <c r="O59" s="179">
        <f t="shared" si="110"/>
        <v>0</v>
      </c>
      <c r="P59" s="179">
        <f t="shared" si="110"/>
        <v>0</v>
      </c>
      <c r="Q59" s="179"/>
      <c r="R59" s="179">
        <f t="shared" si="107"/>
        <v>0</v>
      </c>
      <c r="S59" s="203"/>
    </row>
    <row r="60" spans="1:19" ht="13.8" x14ac:dyDescent="0.25">
      <c r="A60" s="167" t="s">
        <v>25</v>
      </c>
      <c r="B60" s="167"/>
      <c r="C60" s="167" t="s">
        <v>52</v>
      </c>
      <c r="D60" s="203"/>
      <c r="E60" s="178">
        <v>0</v>
      </c>
      <c r="F60" s="179">
        <f t="shared" ref="F60:P60" si="111">+E60</f>
        <v>0</v>
      </c>
      <c r="G60" s="179">
        <f t="shared" si="111"/>
        <v>0</v>
      </c>
      <c r="H60" s="179">
        <f t="shared" si="111"/>
        <v>0</v>
      </c>
      <c r="I60" s="179">
        <f t="shared" si="111"/>
        <v>0</v>
      </c>
      <c r="J60" s="179">
        <f t="shared" si="111"/>
        <v>0</v>
      </c>
      <c r="K60" s="179">
        <f t="shared" si="111"/>
        <v>0</v>
      </c>
      <c r="L60" s="179">
        <f t="shared" si="111"/>
        <v>0</v>
      </c>
      <c r="M60" s="179">
        <f t="shared" si="111"/>
        <v>0</v>
      </c>
      <c r="N60" s="179">
        <f t="shared" si="111"/>
        <v>0</v>
      </c>
      <c r="O60" s="179">
        <f t="shared" si="111"/>
        <v>0</v>
      </c>
      <c r="P60" s="179">
        <f t="shared" si="111"/>
        <v>0</v>
      </c>
      <c r="Q60" s="179"/>
      <c r="R60" s="179">
        <f t="shared" si="107"/>
        <v>0</v>
      </c>
      <c r="S60" s="203"/>
    </row>
    <row r="61" spans="1:19" ht="15" customHeight="1" x14ac:dyDescent="0.25">
      <c r="A61" s="203"/>
      <c r="B61" s="203"/>
      <c r="C61" s="167" t="s">
        <v>53</v>
      </c>
      <c r="D61" s="203"/>
      <c r="E61" s="221">
        <v>0</v>
      </c>
      <c r="F61" s="179">
        <f t="shared" ref="F61:P61" si="112">+E61</f>
        <v>0</v>
      </c>
      <c r="G61" s="179">
        <f t="shared" si="112"/>
        <v>0</v>
      </c>
      <c r="H61" s="179">
        <f t="shared" si="112"/>
        <v>0</v>
      </c>
      <c r="I61" s="179">
        <f t="shared" si="112"/>
        <v>0</v>
      </c>
      <c r="J61" s="179">
        <f t="shared" si="112"/>
        <v>0</v>
      </c>
      <c r="K61" s="179">
        <f t="shared" si="112"/>
        <v>0</v>
      </c>
      <c r="L61" s="179">
        <f t="shared" si="112"/>
        <v>0</v>
      </c>
      <c r="M61" s="179">
        <f t="shared" si="112"/>
        <v>0</v>
      </c>
      <c r="N61" s="179">
        <f t="shared" si="112"/>
        <v>0</v>
      </c>
      <c r="O61" s="179">
        <f t="shared" si="112"/>
        <v>0</v>
      </c>
      <c r="P61" s="179">
        <f t="shared" si="112"/>
        <v>0</v>
      </c>
      <c r="Q61" s="214"/>
      <c r="R61" s="214">
        <f t="shared" si="107"/>
        <v>0</v>
      </c>
      <c r="S61" s="203"/>
    </row>
    <row r="62" spans="1:19" ht="13.8" x14ac:dyDescent="0.25">
      <c r="A62" s="167"/>
      <c r="B62" s="167"/>
      <c r="C62" s="167" t="s">
        <v>54</v>
      </c>
      <c r="D62" s="203"/>
      <c r="E62" s="178">
        <v>0</v>
      </c>
      <c r="F62" s="179">
        <f t="shared" ref="F62:P62" si="113">+E62</f>
        <v>0</v>
      </c>
      <c r="G62" s="179">
        <f t="shared" si="113"/>
        <v>0</v>
      </c>
      <c r="H62" s="179">
        <f t="shared" si="113"/>
        <v>0</v>
      </c>
      <c r="I62" s="179">
        <f t="shared" si="113"/>
        <v>0</v>
      </c>
      <c r="J62" s="179">
        <f t="shared" si="113"/>
        <v>0</v>
      </c>
      <c r="K62" s="179">
        <f t="shared" si="113"/>
        <v>0</v>
      </c>
      <c r="L62" s="179">
        <f t="shared" si="113"/>
        <v>0</v>
      </c>
      <c r="M62" s="179">
        <f t="shared" si="113"/>
        <v>0</v>
      </c>
      <c r="N62" s="179">
        <f t="shared" si="113"/>
        <v>0</v>
      </c>
      <c r="O62" s="179">
        <f t="shared" si="113"/>
        <v>0</v>
      </c>
      <c r="P62" s="179">
        <f t="shared" si="113"/>
        <v>0</v>
      </c>
      <c r="Q62" s="179"/>
      <c r="R62" s="179">
        <f>SUM(E62:P62)</f>
        <v>0</v>
      </c>
      <c r="S62" s="203"/>
    </row>
    <row r="63" spans="1:19" ht="13.8" x14ac:dyDescent="0.25">
      <c r="A63" s="167"/>
      <c r="B63" s="167"/>
      <c r="C63" s="167" t="s">
        <v>55</v>
      </c>
      <c r="D63" s="203"/>
      <c r="E63" s="191">
        <v>0</v>
      </c>
      <c r="F63" s="179">
        <f t="shared" ref="F63:P63" si="114">+E63</f>
        <v>0</v>
      </c>
      <c r="G63" s="179">
        <f t="shared" si="114"/>
        <v>0</v>
      </c>
      <c r="H63" s="179">
        <f t="shared" si="114"/>
        <v>0</v>
      </c>
      <c r="I63" s="179">
        <f t="shared" si="114"/>
        <v>0</v>
      </c>
      <c r="J63" s="179">
        <f t="shared" si="114"/>
        <v>0</v>
      </c>
      <c r="K63" s="179">
        <f t="shared" si="114"/>
        <v>0</v>
      </c>
      <c r="L63" s="179">
        <f t="shared" si="114"/>
        <v>0</v>
      </c>
      <c r="M63" s="179">
        <f t="shared" si="114"/>
        <v>0</v>
      </c>
      <c r="N63" s="179">
        <f t="shared" si="114"/>
        <v>0</v>
      </c>
      <c r="O63" s="179">
        <f t="shared" si="114"/>
        <v>0</v>
      </c>
      <c r="P63" s="179">
        <f t="shared" si="114"/>
        <v>0</v>
      </c>
      <c r="Q63" s="179"/>
      <c r="R63" s="179">
        <f>SUM(E63:Q63)</f>
        <v>0</v>
      </c>
      <c r="S63" s="203"/>
    </row>
    <row r="64" spans="1:19" ht="13.8" x14ac:dyDescent="0.25">
      <c r="A64" s="167" t="s">
        <v>56</v>
      </c>
      <c r="B64" s="167"/>
      <c r="C64" s="167" t="s">
        <v>57</v>
      </c>
      <c r="D64" s="203"/>
      <c r="E64" s="178">
        <v>0</v>
      </c>
      <c r="F64" s="179">
        <f t="shared" ref="F64:P64" si="115">+E64</f>
        <v>0</v>
      </c>
      <c r="G64" s="179">
        <f t="shared" si="115"/>
        <v>0</v>
      </c>
      <c r="H64" s="179">
        <f t="shared" si="115"/>
        <v>0</v>
      </c>
      <c r="I64" s="179">
        <f t="shared" si="115"/>
        <v>0</v>
      </c>
      <c r="J64" s="179">
        <f t="shared" si="115"/>
        <v>0</v>
      </c>
      <c r="K64" s="179">
        <f t="shared" si="115"/>
        <v>0</v>
      </c>
      <c r="L64" s="179">
        <f t="shared" si="115"/>
        <v>0</v>
      </c>
      <c r="M64" s="179">
        <f t="shared" si="115"/>
        <v>0</v>
      </c>
      <c r="N64" s="179">
        <f t="shared" si="115"/>
        <v>0</v>
      </c>
      <c r="O64" s="179">
        <f t="shared" si="115"/>
        <v>0</v>
      </c>
      <c r="P64" s="179">
        <f t="shared" si="115"/>
        <v>0</v>
      </c>
      <c r="Q64" s="179"/>
      <c r="R64" s="179">
        <f>SUM(E64:Q64)</f>
        <v>0</v>
      </c>
      <c r="S64" s="203"/>
    </row>
    <row r="65" spans="1:19" ht="13.8" x14ac:dyDescent="0.25">
      <c r="A65" s="167"/>
      <c r="B65" s="167"/>
      <c r="C65" s="167" t="s">
        <v>58</v>
      </c>
      <c r="D65" s="203"/>
      <c r="E65" s="192">
        <v>0</v>
      </c>
      <c r="F65" s="192">
        <f>'Loan 1'!E24</f>
        <v>0</v>
      </c>
      <c r="G65" s="192" t="str">
        <f>'Loan 1'!E25</f>
        <v/>
      </c>
      <c r="H65" s="192" t="str">
        <f>'Loan 1'!E26</f>
        <v/>
      </c>
      <c r="I65" s="192" t="str">
        <f>'Loan 1'!E27</f>
        <v/>
      </c>
      <c r="J65" s="192" t="str">
        <f>'Loan 1'!E28</f>
        <v/>
      </c>
      <c r="K65" s="192" t="str">
        <f>'Loan 1'!E29</f>
        <v/>
      </c>
      <c r="L65" s="192" t="str">
        <f>'Loan 1'!E30</f>
        <v/>
      </c>
      <c r="M65" s="192" t="str">
        <f>'Loan 1'!E31</f>
        <v/>
      </c>
      <c r="N65" s="192" t="str">
        <f>'Loan 1'!E32</f>
        <v/>
      </c>
      <c r="O65" s="192" t="str">
        <f>'Loan 1'!E33</f>
        <v/>
      </c>
      <c r="P65" s="192" t="str">
        <f>'Loan 1'!E34</f>
        <v/>
      </c>
      <c r="Q65" s="179"/>
      <c r="R65" s="179">
        <f t="shared" si="107"/>
        <v>0</v>
      </c>
      <c r="S65" s="203"/>
    </row>
    <row r="66" spans="1:19" ht="13.8" x14ac:dyDescent="0.25">
      <c r="A66" s="167"/>
      <c r="B66" s="167"/>
      <c r="C66" s="167" t="s">
        <v>59</v>
      </c>
      <c r="D66" s="203"/>
      <c r="E66" s="179">
        <f>+F66</f>
        <v>0</v>
      </c>
      <c r="F66" s="192">
        <f>Depreciation!B11+Depreciation!B23</f>
        <v>0</v>
      </c>
      <c r="G66" s="192">
        <f>Depreciation!B11+Depreciation!B23</f>
        <v>0</v>
      </c>
      <c r="H66" s="192">
        <f>Depreciation!B11+Depreciation!B23</f>
        <v>0</v>
      </c>
      <c r="I66" s="192">
        <f>Depreciation!B11+Depreciation!B23</f>
        <v>0</v>
      </c>
      <c r="J66" s="192">
        <f>Depreciation!B11+Depreciation!B23</f>
        <v>0</v>
      </c>
      <c r="K66" s="192">
        <f>Depreciation!B11+Depreciation!B23</f>
        <v>0</v>
      </c>
      <c r="L66" s="192">
        <f>Depreciation!B11+Depreciation!B23</f>
        <v>0</v>
      </c>
      <c r="M66" s="192">
        <f>Depreciation!B11+Depreciation!B23</f>
        <v>0</v>
      </c>
      <c r="N66" s="192">
        <f>Depreciation!B11+Depreciation!B23</f>
        <v>0</v>
      </c>
      <c r="O66" s="192">
        <f>Depreciation!B11+Depreciation!B23</f>
        <v>0</v>
      </c>
      <c r="P66" s="192">
        <f>Depreciation!B11+Depreciation!B23</f>
        <v>0</v>
      </c>
      <c r="Q66" s="179"/>
      <c r="R66" s="179">
        <f t="shared" si="107"/>
        <v>0</v>
      </c>
      <c r="S66" s="203"/>
    </row>
    <row r="67" spans="1:19" ht="13.8" x14ac:dyDescent="0.25">
      <c r="A67" s="167"/>
      <c r="B67" s="167"/>
      <c r="C67" s="167" t="s">
        <v>60</v>
      </c>
      <c r="D67" s="203"/>
      <c r="E67" s="179" t="e">
        <f>((E43)*$H$87)*$D$87</f>
        <v>#VALUE!</v>
      </c>
      <c r="F67" s="179" t="e">
        <f t="shared" ref="F67:P67" si="116">((F43)*$H$87)*$D$87</f>
        <v>#VALUE!</v>
      </c>
      <c r="G67" s="179" t="e">
        <f t="shared" si="116"/>
        <v>#VALUE!</v>
      </c>
      <c r="H67" s="179" t="e">
        <f t="shared" si="116"/>
        <v>#VALUE!</v>
      </c>
      <c r="I67" s="179" t="e">
        <f t="shared" si="116"/>
        <v>#VALUE!</v>
      </c>
      <c r="J67" s="179" t="e">
        <f t="shared" si="116"/>
        <v>#VALUE!</v>
      </c>
      <c r="K67" s="179" t="e">
        <f t="shared" si="116"/>
        <v>#VALUE!</v>
      </c>
      <c r="L67" s="179" t="e">
        <f t="shared" si="116"/>
        <v>#VALUE!</v>
      </c>
      <c r="M67" s="179" t="e">
        <f t="shared" si="116"/>
        <v>#VALUE!</v>
      </c>
      <c r="N67" s="179" t="e">
        <f t="shared" si="116"/>
        <v>#VALUE!</v>
      </c>
      <c r="O67" s="179" t="e">
        <f t="shared" si="116"/>
        <v>#VALUE!</v>
      </c>
      <c r="P67" s="179" t="e">
        <f t="shared" si="116"/>
        <v>#VALUE!</v>
      </c>
      <c r="Q67" s="179"/>
      <c r="R67" s="179" t="e">
        <f>SUM(E67:P67)</f>
        <v>#VALUE!</v>
      </c>
      <c r="S67" s="203"/>
    </row>
    <row r="68" spans="1:19" ht="13.8" x14ac:dyDescent="0.25">
      <c r="A68" s="167"/>
      <c r="B68" s="167"/>
      <c r="C68" s="167" t="s">
        <v>61</v>
      </c>
      <c r="D68" s="203"/>
      <c r="E68" s="178">
        <v>20</v>
      </c>
      <c r="F68" s="179">
        <f t="shared" ref="F68:P68" si="117">+E68</f>
        <v>20</v>
      </c>
      <c r="G68" s="179">
        <f t="shared" si="117"/>
        <v>20</v>
      </c>
      <c r="H68" s="179">
        <f t="shared" si="117"/>
        <v>20</v>
      </c>
      <c r="I68" s="179">
        <f t="shared" si="117"/>
        <v>20</v>
      </c>
      <c r="J68" s="179">
        <f t="shared" si="117"/>
        <v>20</v>
      </c>
      <c r="K68" s="179">
        <f t="shared" si="117"/>
        <v>20</v>
      </c>
      <c r="L68" s="179">
        <f t="shared" si="117"/>
        <v>20</v>
      </c>
      <c r="M68" s="179">
        <f t="shared" si="117"/>
        <v>20</v>
      </c>
      <c r="N68" s="179">
        <f t="shared" si="117"/>
        <v>20</v>
      </c>
      <c r="O68" s="179">
        <f t="shared" si="117"/>
        <v>20</v>
      </c>
      <c r="P68" s="179">
        <f t="shared" si="117"/>
        <v>20</v>
      </c>
      <c r="Q68" s="179" t="s">
        <v>25</v>
      </c>
      <c r="R68" s="179">
        <f>SUM(E68:Q68)</f>
        <v>240</v>
      </c>
      <c r="S68" s="203"/>
    </row>
    <row r="69" spans="1:19" ht="13.8" x14ac:dyDescent="0.25">
      <c r="A69" s="167"/>
      <c r="B69" s="167"/>
      <c r="C69" s="206" t="s">
        <v>62</v>
      </c>
      <c r="D69" s="206"/>
      <c r="E69" s="193" t="e">
        <f>(SUM(E49:E67)*I88)</f>
        <v>#VALUE!</v>
      </c>
      <c r="F69" s="193" t="e">
        <f>(SUM(F49:F67)*I88)</f>
        <v>#VALUE!</v>
      </c>
      <c r="G69" s="193" t="e">
        <f>(SUM(G49:G67)*I88)</f>
        <v>#VALUE!</v>
      </c>
      <c r="H69" s="193" t="e">
        <f>(SUM(H49:H67)*I88)</f>
        <v>#VALUE!</v>
      </c>
      <c r="I69" s="193" t="e">
        <f>(SUM(I49:I67)*I88)</f>
        <v>#VALUE!</v>
      </c>
      <c r="J69" s="193" t="e">
        <f>(SUM(J49:J67)*I88)</f>
        <v>#VALUE!</v>
      </c>
      <c r="K69" s="193" t="e">
        <f>(SUM(K49:K67)*I88)</f>
        <v>#VALUE!</v>
      </c>
      <c r="L69" s="193" t="e">
        <f>(SUM(L49:L67)*I88)</f>
        <v>#VALUE!</v>
      </c>
      <c r="M69" s="193" t="e">
        <f>(SUM(M49:M67)*I88)</f>
        <v>#VALUE!</v>
      </c>
      <c r="N69" s="193" t="e">
        <f>(SUM(N49:N67)*I88)</f>
        <v>#VALUE!</v>
      </c>
      <c r="O69" s="193" t="e">
        <f>(SUM(O49:O67)*I88)</f>
        <v>#VALUE!</v>
      </c>
      <c r="P69" s="193" t="e">
        <f>(SUM(P49:P67)*I88)</f>
        <v>#VALUE!</v>
      </c>
      <c r="Q69" s="179"/>
      <c r="R69" s="181" t="e">
        <f>SUM(E69:P69)</f>
        <v>#VALUE!</v>
      </c>
      <c r="S69" s="203"/>
    </row>
    <row r="70" spans="1:19" ht="13.8" x14ac:dyDescent="0.25">
      <c r="A70" s="167"/>
      <c r="B70" s="167" t="s">
        <v>63</v>
      </c>
      <c r="C70" s="203"/>
      <c r="D70" s="203"/>
      <c r="E70" s="179" t="e">
        <f t="shared" ref="E70:P70" si="118">SUM(E49:E69)</f>
        <v>#VALUE!</v>
      </c>
      <c r="F70" s="179" t="e">
        <f t="shared" si="118"/>
        <v>#VALUE!</v>
      </c>
      <c r="G70" s="179" t="e">
        <f t="shared" si="118"/>
        <v>#VALUE!</v>
      </c>
      <c r="H70" s="179" t="e">
        <f t="shared" si="118"/>
        <v>#VALUE!</v>
      </c>
      <c r="I70" s="179" t="e">
        <f t="shared" si="118"/>
        <v>#VALUE!</v>
      </c>
      <c r="J70" s="179" t="e">
        <f t="shared" si="118"/>
        <v>#VALUE!</v>
      </c>
      <c r="K70" s="179" t="e">
        <f t="shared" si="118"/>
        <v>#VALUE!</v>
      </c>
      <c r="L70" s="179" t="e">
        <f t="shared" si="118"/>
        <v>#VALUE!</v>
      </c>
      <c r="M70" s="179" t="e">
        <f t="shared" si="118"/>
        <v>#VALUE!</v>
      </c>
      <c r="N70" s="179" t="e">
        <f t="shared" si="118"/>
        <v>#VALUE!</v>
      </c>
      <c r="O70" s="179" t="e">
        <f t="shared" si="118"/>
        <v>#VALUE!</v>
      </c>
      <c r="P70" s="179" t="e">
        <f t="shared" si="118"/>
        <v>#VALUE!</v>
      </c>
      <c r="Q70" s="179"/>
      <c r="R70" s="179" t="e">
        <f>SUM(E70:Q70)</f>
        <v>#VALUE!</v>
      </c>
      <c r="S70" s="222"/>
    </row>
    <row r="71" spans="1:19" ht="14.4" thickBot="1" x14ac:dyDescent="0.3">
      <c r="A71" s="167"/>
      <c r="B71" s="194" t="s">
        <v>64</v>
      </c>
      <c r="C71" s="203"/>
      <c r="D71" s="203"/>
      <c r="E71" s="195" t="e">
        <f t="shared" ref="E71:P71" si="119">E45-E70</f>
        <v>#VALUE!</v>
      </c>
      <c r="F71" s="195" t="e">
        <f t="shared" si="119"/>
        <v>#VALUE!</v>
      </c>
      <c r="G71" s="195" t="e">
        <f t="shared" si="119"/>
        <v>#VALUE!</v>
      </c>
      <c r="H71" s="195" t="e">
        <f t="shared" si="119"/>
        <v>#VALUE!</v>
      </c>
      <c r="I71" s="195" t="e">
        <f t="shared" si="119"/>
        <v>#VALUE!</v>
      </c>
      <c r="J71" s="195" t="e">
        <f t="shared" si="119"/>
        <v>#VALUE!</v>
      </c>
      <c r="K71" s="195" t="e">
        <f t="shared" si="119"/>
        <v>#VALUE!</v>
      </c>
      <c r="L71" s="195" t="e">
        <f t="shared" si="119"/>
        <v>#VALUE!</v>
      </c>
      <c r="M71" s="195" t="e">
        <f t="shared" si="119"/>
        <v>#VALUE!</v>
      </c>
      <c r="N71" s="195" t="e">
        <f t="shared" si="119"/>
        <v>#VALUE!</v>
      </c>
      <c r="O71" s="195" t="e">
        <f t="shared" si="119"/>
        <v>#VALUE!</v>
      </c>
      <c r="P71" s="195" t="e">
        <f t="shared" si="119"/>
        <v>#VALUE!</v>
      </c>
      <c r="Q71" s="179"/>
      <c r="R71" s="195" t="e">
        <f>SUM(E71:Q71)</f>
        <v>#VALUE!</v>
      </c>
      <c r="S71" s="203"/>
    </row>
    <row r="72" spans="1:19" ht="13.8" x14ac:dyDescent="0.25">
      <c r="A72" s="167"/>
      <c r="B72" s="194"/>
      <c r="C72" s="203"/>
      <c r="D72" s="203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203"/>
    </row>
    <row r="73" spans="1:19" ht="13.8" x14ac:dyDescent="0.25">
      <c r="A73" s="167"/>
      <c r="B73" s="194"/>
      <c r="C73" s="203"/>
      <c r="D73" s="203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203"/>
    </row>
    <row r="74" spans="1:19" ht="14.4" thickBot="1" x14ac:dyDescent="0.3">
      <c r="A74" s="167"/>
      <c r="B74" s="167"/>
      <c r="C74" s="203"/>
      <c r="D74" s="203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 t="s">
        <v>25</v>
      </c>
      <c r="S74" s="203"/>
    </row>
    <row r="75" spans="1:19" ht="13.8" x14ac:dyDescent="0.25">
      <c r="A75" s="167"/>
      <c r="B75" s="167" t="s">
        <v>65</v>
      </c>
      <c r="C75" s="203"/>
      <c r="D75" s="203"/>
      <c r="E75" s="196">
        <f>+'Source and Use'!F26</f>
        <v>0</v>
      </c>
      <c r="F75" s="187" t="e">
        <f t="shared" ref="F75:P75" si="120">+E82</f>
        <v>#VALUE!</v>
      </c>
      <c r="G75" s="187" t="e">
        <f t="shared" si="120"/>
        <v>#VALUE!</v>
      </c>
      <c r="H75" s="187" t="e">
        <f t="shared" si="120"/>
        <v>#VALUE!</v>
      </c>
      <c r="I75" s="187" t="e">
        <f t="shared" si="120"/>
        <v>#VALUE!</v>
      </c>
      <c r="J75" s="187" t="e">
        <f t="shared" si="120"/>
        <v>#VALUE!</v>
      </c>
      <c r="K75" s="187" t="e">
        <f t="shared" si="120"/>
        <v>#VALUE!</v>
      </c>
      <c r="L75" s="187" t="e">
        <f t="shared" si="120"/>
        <v>#VALUE!</v>
      </c>
      <c r="M75" s="187" t="e">
        <f t="shared" si="120"/>
        <v>#VALUE!</v>
      </c>
      <c r="N75" s="187" t="e">
        <f t="shared" si="120"/>
        <v>#VALUE!</v>
      </c>
      <c r="O75" s="187" t="e">
        <f t="shared" si="120"/>
        <v>#VALUE!</v>
      </c>
      <c r="P75" s="187" t="e">
        <f t="shared" si="120"/>
        <v>#VALUE!</v>
      </c>
      <c r="Q75" s="187"/>
      <c r="R75" s="188">
        <f>+E75</f>
        <v>0</v>
      </c>
      <c r="S75" s="203"/>
    </row>
    <row r="76" spans="1:19" ht="13.8" x14ac:dyDescent="0.25">
      <c r="A76" s="167"/>
      <c r="B76" s="167" t="s">
        <v>66</v>
      </c>
      <c r="C76" s="203"/>
      <c r="D76" s="203"/>
      <c r="E76" s="197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98" t="s">
        <v>25</v>
      </c>
      <c r="S76" s="203"/>
    </row>
    <row r="77" spans="1:19" ht="13.8" x14ac:dyDescent="0.25">
      <c r="A77" s="167"/>
      <c r="B77" s="167"/>
      <c r="C77" s="167" t="s">
        <v>67</v>
      </c>
      <c r="D77" s="203"/>
      <c r="E77" s="197">
        <f t="shared" ref="E77:P77" si="121">+E66</f>
        <v>0</v>
      </c>
      <c r="F77" s="179">
        <f t="shared" si="121"/>
        <v>0</v>
      </c>
      <c r="G77" s="179">
        <f t="shared" si="121"/>
        <v>0</v>
      </c>
      <c r="H77" s="179">
        <f t="shared" si="121"/>
        <v>0</v>
      </c>
      <c r="I77" s="179">
        <f t="shared" si="121"/>
        <v>0</v>
      </c>
      <c r="J77" s="179">
        <f t="shared" si="121"/>
        <v>0</v>
      </c>
      <c r="K77" s="179">
        <f t="shared" si="121"/>
        <v>0</v>
      </c>
      <c r="L77" s="179">
        <f t="shared" si="121"/>
        <v>0</v>
      </c>
      <c r="M77" s="179">
        <f t="shared" si="121"/>
        <v>0</v>
      </c>
      <c r="N77" s="179">
        <f t="shared" si="121"/>
        <v>0</v>
      </c>
      <c r="O77" s="179">
        <f t="shared" si="121"/>
        <v>0</v>
      </c>
      <c r="P77" s="179">
        <f t="shared" si="121"/>
        <v>0</v>
      </c>
      <c r="Q77" s="179"/>
      <c r="R77" s="198">
        <f>+SUM(E77:P77)</f>
        <v>0</v>
      </c>
      <c r="S77" s="203"/>
    </row>
    <row r="78" spans="1:19" ht="13.8" x14ac:dyDescent="0.25">
      <c r="A78" s="167"/>
      <c r="B78" s="167"/>
      <c r="C78" s="167" t="s">
        <v>68</v>
      </c>
      <c r="D78" s="203"/>
      <c r="E78" s="199">
        <f>IF(E65="",0,E65)</f>
        <v>0</v>
      </c>
      <c r="F78" s="192">
        <f t="shared" ref="F78:P78" si="122">IF(F65="",0,F65)</f>
        <v>0</v>
      </c>
      <c r="G78" s="192">
        <f t="shared" si="122"/>
        <v>0</v>
      </c>
      <c r="H78" s="192">
        <f t="shared" si="122"/>
        <v>0</v>
      </c>
      <c r="I78" s="192">
        <f t="shared" si="122"/>
        <v>0</v>
      </c>
      <c r="J78" s="192">
        <f t="shared" si="122"/>
        <v>0</v>
      </c>
      <c r="K78" s="192">
        <f t="shared" si="122"/>
        <v>0</v>
      </c>
      <c r="L78" s="192">
        <f t="shared" si="122"/>
        <v>0</v>
      </c>
      <c r="M78" s="192">
        <f t="shared" si="122"/>
        <v>0</v>
      </c>
      <c r="N78" s="192">
        <f t="shared" si="122"/>
        <v>0</v>
      </c>
      <c r="O78" s="192">
        <f t="shared" si="122"/>
        <v>0</v>
      </c>
      <c r="P78" s="192">
        <f t="shared" si="122"/>
        <v>0</v>
      </c>
      <c r="Q78" s="179"/>
      <c r="R78" s="198">
        <f>+SUM(E78:P78)</f>
        <v>0</v>
      </c>
      <c r="S78" s="203"/>
    </row>
    <row r="79" spans="1:19" ht="13.8" x14ac:dyDescent="0.25">
      <c r="A79" s="167"/>
      <c r="B79" s="167"/>
      <c r="C79" s="167" t="s">
        <v>69</v>
      </c>
      <c r="D79" s="203"/>
      <c r="E79" s="199">
        <v>0</v>
      </c>
      <c r="F79" s="192">
        <f>'Loan 1'!C19</f>
        <v>0</v>
      </c>
      <c r="G79" s="192">
        <f>'Loan 1'!C19</f>
        <v>0</v>
      </c>
      <c r="H79" s="192">
        <f>'Loan 1'!C19</f>
        <v>0</v>
      </c>
      <c r="I79" s="192">
        <f>'Loan 1'!C19</f>
        <v>0</v>
      </c>
      <c r="J79" s="192">
        <f>'Loan 1'!C19</f>
        <v>0</v>
      </c>
      <c r="K79" s="192">
        <f>'Loan 1'!C19</f>
        <v>0</v>
      </c>
      <c r="L79" s="192">
        <f>'Loan 1'!C19</f>
        <v>0</v>
      </c>
      <c r="M79" s="192">
        <f>'Loan 1'!C19</f>
        <v>0</v>
      </c>
      <c r="N79" s="192">
        <f>'Loan 1'!C19</f>
        <v>0</v>
      </c>
      <c r="O79" s="192">
        <f>'Loan 1'!C19</f>
        <v>0</v>
      </c>
      <c r="P79" s="192">
        <f>'Loan 1'!C19</f>
        <v>0</v>
      </c>
      <c r="Q79" s="179"/>
      <c r="R79" s="198">
        <f>+SUM(E79:P79)</f>
        <v>0</v>
      </c>
      <c r="S79" s="203"/>
    </row>
    <row r="80" spans="1:19" ht="13.8" x14ac:dyDescent="0.25">
      <c r="A80" s="167"/>
      <c r="B80" s="167"/>
      <c r="C80" s="167" t="s">
        <v>70</v>
      </c>
      <c r="D80" s="220">
        <v>0.3</v>
      </c>
      <c r="E80" s="199">
        <v>0</v>
      </c>
      <c r="F80" s="192">
        <v>0</v>
      </c>
      <c r="G80" s="192" t="e">
        <f>+IF(R71&gt;0,D80*R71/4,0)</f>
        <v>#VALUE!</v>
      </c>
      <c r="H80" s="192">
        <v>0</v>
      </c>
      <c r="I80" s="192">
        <v>0</v>
      </c>
      <c r="J80" s="192" t="e">
        <f>+G80</f>
        <v>#VALUE!</v>
      </c>
      <c r="K80" s="192">
        <v>0</v>
      </c>
      <c r="L80" s="192">
        <v>0</v>
      </c>
      <c r="M80" s="192" t="e">
        <f>+J80</f>
        <v>#VALUE!</v>
      </c>
      <c r="N80" s="192">
        <v>0</v>
      </c>
      <c r="O80" s="192">
        <v>0</v>
      </c>
      <c r="P80" s="192" t="e">
        <f>+M80</f>
        <v>#VALUE!</v>
      </c>
      <c r="Q80" s="179"/>
      <c r="R80" s="198" t="e">
        <f>+SUM(E80:P80)</f>
        <v>#VALUE!</v>
      </c>
      <c r="S80" s="203"/>
    </row>
    <row r="81" spans="1:19" ht="13.8" x14ac:dyDescent="0.25">
      <c r="A81" s="167"/>
      <c r="B81" s="167"/>
      <c r="C81" s="203"/>
      <c r="D81" s="203"/>
      <c r="E81" s="197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98" t="s">
        <v>25</v>
      </c>
      <c r="S81" s="203"/>
    </row>
    <row r="82" spans="1:19" ht="14.4" thickBot="1" x14ac:dyDescent="0.3">
      <c r="A82" s="167"/>
      <c r="B82" s="194" t="s">
        <v>71</v>
      </c>
      <c r="C82" s="203"/>
      <c r="D82" s="203"/>
      <c r="E82" s="200" t="e">
        <f t="shared" ref="E82:P82" si="123">+E71+E75+E77+E78-E79-E80</f>
        <v>#VALUE!</v>
      </c>
      <c r="F82" s="195" t="e">
        <f t="shared" si="123"/>
        <v>#VALUE!</v>
      </c>
      <c r="G82" s="195" t="e">
        <f t="shared" si="123"/>
        <v>#VALUE!</v>
      </c>
      <c r="H82" s="195" t="e">
        <f t="shared" si="123"/>
        <v>#VALUE!</v>
      </c>
      <c r="I82" s="195" t="e">
        <f t="shared" si="123"/>
        <v>#VALUE!</v>
      </c>
      <c r="J82" s="195" t="e">
        <f t="shared" si="123"/>
        <v>#VALUE!</v>
      </c>
      <c r="K82" s="195" t="e">
        <f t="shared" si="123"/>
        <v>#VALUE!</v>
      </c>
      <c r="L82" s="195" t="e">
        <f t="shared" si="123"/>
        <v>#VALUE!</v>
      </c>
      <c r="M82" s="195" t="e">
        <f t="shared" si="123"/>
        <v>#VALUE!</v>
      </c>
      <c r="N82" s="195" t="e">
        <f t="shared" si="123"/>
        <v>#VALUE!</v>
      </c>
      <c r="O82" s="195" t="e">
        <f t="shared" si="123"/>
        <v>#VALUE!</v>
      </c>
      <c r="P82" s="195" t="e">
        <f t="shared" si="123"/>
        <v>#VALUE!</v>
      </c>
      <c r="Q82" s="189"/>
      <c r="R82" s="201" t="e">
        <f>+R71+R75+R77+R78-R79-R80</f>
        <v>#VALUE!</v>
      </c>
      <c r="S82" s="203"/>
    </row>
    <row r="83" spans="1:19" ht="13.8" x14ac:dyDescent="0.25">
      <c r="A83" s="167"/>
      <c r="B83" s="167"/>
      <c r="C83" s="203"/>
      <c r="D83" s="203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214"/>
      <c r="R83" s="214"/>
      <c r="S83" s="203"/>
    </row>
    <row r="84" spans="1:19" ht="13.8" x14ac:dyDescent="0.25">
      <c r="A84" s="207" t="s">
        <v>72</v>
      </c>
      <c r="B84" s="207"/>
      <c r="C84" s="208" t="s">
        <v>73</v>
      </c>
      <c r="D84" s="208"/>
      <c r="E84" s="207"/>
      <c r="F84" s="207"/>
      <c r="G84" s="207"/>
      <c r="H84" s="207"/>
      <c r="I84" s="207"/>
      <c r="J84" s="207"/>
      <c r="K84" s="167"/>
      <c r="L84" s="167"/>
      <c r="M84" s="167"/>
      <c r="N84" s="167"/>
      <c r="O84" s="167"/>
      <c r="P84" s="167"/>
      <c r="R84" s="202"/>
    </row>
    <row r="85" spans="1:19" ht="13.8" x14ac:dyDescent="0.25">
      <c r="A85" s="207" t="s">
        <v>72</v>
      </c>
      <c r="B85" s="207"/>
      <c r="C85" s="208" t="str">
        <f>"Interest Based on a Bank loan of  "&amp;TEXT('Loan 1'!C12,"#,##0")&amp;"  at  "&amp;TEXT('Loan 1'!C14,"#.#%")&amp;"  Interest Rate over   "&amp;'Loan 1'!C13&amp;"  Years"</f>
        <v>Interest Based on a Bank loan of  0  at  8.%  Interest Rate over   5  Years</v>
      </c>
      <c r="D85" s="208"/>
      <c r="E85" s="207"/>
      <c r="F85" s="207"/>
      <c r="G85" s="207"/>
      <c r="H85" s="207"/>
      <c r="I85" s="207"/>
      <c r="J85" s="207"/>
      <c r="K85" s="167"/>
      <c r="L85" s="167"/>
      <c r="M85" s="167"/>
      <c r="N85" s="167"/>
      <c r="O85" s="167"/>
      <c r="P85" s="167"/>
    </row>
    <row r="86" spans="1:19" ht="13.8" x14ac:dyDescent="0.25">
      <c r="A86" s="207" t="s">
        <v>72</v>
      </c>
      <c r="B86" s="207"/>
      <c r="C86" s="208" t="s">
        <v>74</v>
      </c>
      <c r="D86" s="208"/>
      <c r="E86" s="207"/>
      <c r="F86" s="207"/>
      <c r="G86" s="207"/>
      <c r="H86" s="207"/>
      <c r="I86" s="207"/>
      <c r="J86" s="207"/>
      <c r="K86" s="167"/>
      <c r="L86" s="167"/>
      <c r="M86" s="167"/>
      <c r="N86" s="167"/>
      <c r="O86" s="167"/>
      <c r="P86" s="167"/>
    </row>
    <row r="87" spans="1:19" ht="13.8" x14ac:dyDescent="0.25">
      <c r="A87" s="207" t="s">
        <v>72</v>
      </c>
      <c r="B87" s="207"/>
      <c r="C87" s="208" t="s">
        <v>75</v>
      </c>
      <c r="D87" s="212">
        <v>0.03</v>
      </c>
      <c r="E87" s="207" t="s">
        <v>76</v>
      </c>
      <c r="F87" s="207"/>
      <c r="G87" s="207"/>
      <c r="H87" s="209">
        <v>1</v>
      </c>
      <c r="I87" s="207" t="s">
        <v>77</v>
      </c>
      <c r="J87" s="207"/>
      <c r="K87" s="167"/>
      <c r="L87" s="167"/>
      <c r="M87" s="167"/>
      <c r="N87" s="167"/>
      <c r="O87" s="167"/>
      <c r="P87" s="167"/>
    </row>
    <row r="88" spans="1:19" ht="13.8" x14ac:dyDescent="0.25">
      <c r="A88" s="207" t="s">
        <v>72</v>
      </c>
      <c r="B88" s="207"/>
      <c r="C88" s="208" t="s">
        <v>78</v>
      </c>
      <c r="D88" s="208"/>
      <c r="E88" s="207"/>
      <c r="F88" s="207"/>
      <c r="G88" s="207"/>
      <c r="H88" s="207"/>
      <c r="I88" s="210">
        <v>0</v>
      </c>
      <c r="J88" s="207" t="s">
        <v>79</v>
      </c>
      <c r="M88" s="167"/>
      <c r="N88" s="167"/>
      <c r="O88" s="167"/>
      <c r="P88" s="167"/>
    </row>
    <row r="89" spans="1:19" ht="13.8" x14ac:dyDescent="0.25">
      <c r="A89" s="207"/>
      <c r="B89" s="207"/>
      <c r="C89" s="208" t="s">
        <v>80</v>
      </c>
      <c r="D89" s="208"/>
      <c r="E89" s="208"/>
      <c r="F89" s="208"/>
      <c r="G89" s="211" t="e">
        <f>SUM(E69:P69)</f>
        <v>#VALUE!</v>
      </c>
      <c r="H89" s="207"/>
      <c r="I89" s="207"/>
      <c r="J89" s="207"/>
      <c r="K89" s="167"/>
      <c r="L89" s="167"/>
      <c r="M89" s="167"/>
      <c r="N89" s="167"/>
      <c r="O89" s="167"/>
      <c r="P89" s="167"/>
    </row>
    <row r="90" spans="1:19" ht="13.8" x14ac:dyDescent="0.25">
      <c r="A90" s="207"/>
      <c r="B90" s="207"/>
      <c r="C90" s="208"/>
      <c r="D90" s="208"/>
      <c r="E90" s="207"/>
      <c r="F90" s="207"/>
      <c r="G90" s="207"/>
      <c r="H90" s="207"/>
      <c r="I90" s="207"/>
      <c r="J90" s="207"/>
      <c r="K90" s="167"/>
      <c r="L90" s="167"/>
      <c r="M90" s="167"/>
      <c r="N90" s="167"/>
      <c r="O90" s="167"/>
      <c r="P90" s="167"/>
    </row>
    <row r="91" spans="1:19" ht="13.8" x14ac:dyDescent="0.25">
      <c r="A91" s="167"/>
      <c r="B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</row>
    <row r="92" spans="1:19" ht="13.8" x14ac:dyDescent="0.25">
      <c r="A92" s="167"/>
      <c r="B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</row>
    <row r="93" spans="1:19" ht="13.8" x14ac:dyDescent="0.25">
      <c r="G93" s="167"/>
      <c r="H93" s="167"/>
      <c r="I93" s="167"/>
      <c r="J93" s="167"/>
      <c r="K93" s="167"/>
      <c r="L93" s="167"/>
      <c r="M93" s="167"/>
      <c r="N93" s="167"/>
      <c r="O93" s="167"/>
      <c r="P93" s="167"/>
    </row>
  </sheetData>
  <pageMargins left="0.7" right="0.7" top="0.75" bottom="0.75" header="0.3" footer="0.3"/>
  <pageSetup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L49"/>
  <sheetViews>
    <sheetView topLeftCell="A31" workbookViewId="0">
      <selection activeCell="D49" sqref="D49"/>
    </sheetView>
  </sheetViews>
  <sheetFormatPr defaultRowHeight="13.2" x14ac:dyDescent="0.25"/>
  <cols>
    <col min="1" max="1" width="43.44140625" customWidth="1"/>
    <col min="2" max="2" width="14.21875" bestFit="1" customWidth="1"/>
    <col min="3" max="3" width="1.21875" customWidth="1"/>
    <col min="4" max="4" width="8.21875" bestFit="1" customWidth="1"/>
    <col min="5" max="5" width="5.44140625" customWidth="1"/>
    <col min="6" max="6" width="14.21875" bestFit="1" customWidth="1"/>
    <col min="7" max="7" width="1.21875" customWidth="1"/>
    <col min="8" max="8" width="8.21875" bestFit="1" customWidth="1"/>
    <col min="9" max="9" width="4.5546875" customWidth="1"/>
    <col min="10" max="10" width="14.21875" bestFit="1" customWidth="1"/>
    <col min="11" max="11" width="1.21875" customWidth="1"/>
    <col min="12" max="12" width="8.21875" bestFit="1" customWidth="1"/>
  </cols>
  <sheetData>
    <row r="1" spans="1:12" ht="25.8" x14ac:dyDescent="0.5">
      <c r="A1" s="56" t="str">
        <f>'First year projections'!B2</f>
        <v>Name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18" x14ac:dyDescent="0.35">
      <c r="A2" s="159" t="s">
        <v>81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x14ac:dyDescent="0.25">
      <c r="A4" s="41"/>
      <c r="B4" s="152" t="s">
        <v>82</v>
      </c>
      <c r="C4" s="41"/>
      <c r="D4" s="153" t="s">
        <v>83</v>
      </c>
      <c r="E4" s="41"/>
      <c r="F4" s="152" t="s">
        <v>84</v>
      </c>
      <c r="G4" s="41"/>
      <c r="H4" s="153" t="s">
        <v>83</v>
      </c>
      <c r="I4" s="41"/>
      <c r="J4" s="152" t="s">
        <v>85</v>
      </c>
      <c r="K4" s="41"/>
      <c r="L4" s="153" t="s">
        <v>83</v>
      </c>
    </row>
    <row r="5" spans="1:12" x14ac:dyDescent="0.25">
      <c r="A5" s="55" t="s">
        <v>86</v>
      </c>
      <c r="B5" s="248" t="s">
        <v>87</v>
      </c>
      <c r="C5" s="248"/>
      <c r="D5" s="248"/>
      <c r="E5" s="41"/>
      <c r="F5" s="41"/>
      <c r="G5" s="41"/>
      <c r="H5" s="41"/>
      <c r="I5" s="41"/>
      <c r="J5" s="41"/>
      <c r="K5" s="41"/>
      <c r="L5" s="41"/>
    </row>
    <row r="6" spans="1:12" x14ac:dyDescent="0.25">
      <c r="A6" s="229" t="s">
        <v>88</v>
      </c>
      <c r="B6" s="49" t="e">
        <f>'First year projections'!R43</f>
        <v>#VALUE!</v>
      </c>
      <c r="C6" s="41"/>
      <c r="D6" s="157">
        <v>1</v>
      </c>
      <c r="E6" s="41"/>
      <c r="F6" s="49" t="e">
        <f>B6*(1+B46)</f>
        <v>#VALUE!</v>
      </c>
      <c r="G6" s="41"/>
      <c r="H6" s="157">
        <v>1</v>
      </c>
      <c r="I6" s="41"/>
      <c r="J6" s="49" t="e">
        <f>F6*(1+B46)</f>
        <v>#VALUE!</v>
      </c>
      <c r="K6" s="41"/>
      <c r="L6" s="157">
        <v>1</v>
      </c>
    </row>
    <row r="7" spans="1:12" x14ac:dyDescent="0.25">
      <c r="A7" s="41" t="s">
        <v>89</v>
      </c>
      <c r="B7" s="154" t="e">
        <f>'First year projections'!R44</f>
        <v>#VALUE!</v>
      </c>
      <c r="C7" s="41"/>
      <c r="D7" s="158" t="e">
        <f>B7/B6</f>
        <v>#VALUE!</v>
      </c>
      <c r="E7" s="41"/>
      <c r="F7" s="154" t="e">
        <f>B47*F6</f>
        <v>#VALUE!</v>
      </c>
      <c r="G7" s="41"/>
      <c r="H7" s="158" t="e">
        <f>F7/F6</f>
        <v>#VALUE!</v>
      </c>
      <c r="I7" s="41"/>
      <c r="J7" s="154" t="e">
        <f>B47*J6</f>
        <v>#VALUE!</v>
      </c>
      <c r="K7" s="41"/>
      <c r="L7" s="158" t="e">
        <f>J7/J6</f>
        <v>#VALUE!</v>
      </c>
    </row>
    <row r="8" spans="1:12" x14ac:dyDescent="0.25">
      <c r="A8" s="41" t="s">
        <v>90</v>
      </c>
      <c r="B8" s="49" t="e">
        <f>B6-B7</f>
        <v>#VALUE!</v>
      </c>
      <c r="C8" s="41"/>
      <c r="D8" s="157" t="e">
        <f>B8/B6</f>
        <v>#VALUE!</v>
      </c>
      <c r="E8" s="41"/>
      <c r="F8" s="49" t="e">
        <f>F6-F7</f>
        <v>#VALUE!</v>
      </c>
      <c r="G8" s="41"/>
      <c r="H8" s="157" t="e">
        <f>F8/F6</f>
        <v>#VALUE!</v>
      </c>
      <c r="I8" s="41"/>
      <c r="J8" s="49" t="e">
        <f>J6-J7</f>
        <v>#VALUE!</v>
      </c>
      <c r="K8" s="41"/>
      <c r="L8" s="157" t="e">
        <f>J8/J6</f>
        <v>#VALUE!</v>
      </c>
    </row>
    <row r="9" spans="1:12" ht="9" customHeight="1" x14ac:dyDescent="0.25">
      <c r="A9" s="41"/>
      <c r="B9" s="49"/>
      <c r="C9" s="41"/>
      <c r="D9" s="153"/>
      <c r="E9" s="41"/>
      <c r="F9" s="49"/>
      <c r="G9" s="41"/>
      <c r="H9" s="153"/>
      <c r="I9" s="41"/>
      <c r="J9" s="49"/>
      <c r="K9" s="41"/>
      <c r="L9" s="153"/>
    </row>
    <row r="10" spans="1:12" x14ac:dyDescent="0.25">
      <c r="A10" s="55" t="s">
        <v>41</v>
      </c>
      <c r="B10" s="49"/>
      <c r="C10" s="41"/>
      <c r="D10" s="153"/>
      <c r="E10" s="41"/>
      <c r="F10" s="49"/>
      <c r="G10" s="41"/>
      <c r="H10" s="153"/>
      <c r="I10" s="41"/>
      <c r="J10" s="49"/>
      <c r="K10" s="41"/>
      <c r="L10" s="153"/>
    </row>
    <row r="11" spans="1:12" x14ac:dyDescent="0.25">
      <c r="A11" s="41" t="str">
        <f>'First year projections'!C49</f>
        <v>Owners Draw (Your pay)</v>
      </c>
      <c r="B11" s="49">
        <f>'First year projections'!R49</f>
        <v>0</v>
      </c>
      <c r="C11" s="41"/>
      <c r="D11" s="157" t="e">
        <f>B11/$B$6</f>
        <v>#VALUE!</v>
      </c>
      <c r="E11" s="41"/>
      <c r="F11" s="49" t="e">
        <f>B11*(1+$D$48)</f>
        <v>#VALUE!</v>
      </c>
      <c r="G11" s="41"/>
      <c r="H11" s="157" t="e">
        <f>F11/$F$6</f>
        <v>#VALUE!</v>
      </c>
      <c r="I11" s="41"/>
      <c r="J11" s="49" t="e">
        <f>F11*(1+$D$48)</f>
        <v>#VALUE!</v>
      </c>
      <c r="K11" s="41"/>
      <c r="L11" s="157" t="e">
        <f>J11/$J$6</f>
        <v>#VALUE!</v>
      </c>
    </row>
    <row r="12" spans="1:12" x14ac:dyDescent="0.25">
      <c r="A12" s="41" t="str">
        <f>'First year projections'!C50</f>
        <v>Employee Payroll</v>
      </c>
      <c r="B12" s="49">
        <f>'First year projections'!R50</f>
        <v>0</v>
      </c>
      <c r="C12" s="41"/>
      <c r="D12" s="157" t="e">
        <f t="shared" ref="D12:D31" si="0">B12/$B$6</f>
        <v>#VALUE!</v>
      </c>
      <c r="E12" s="41"/>
      <c r="F12" s="49" t="e">
        <f t="shared" ref="F12:F31" si="1">B12*(1+$D$48)</f>
        <v>#VALUE!</v>
      </c>
      <c r="G12" s="41"/>
      <c r="H12" s="157" t="e">
        <f t="shared" ref="H12:H31" si="2">F12/$F$6</f>
        <v>#VALUE!</v>
      </c>
      <c r="I12" s="41"/>
      <c r="J12" s="49" t="e">
        <f t="shared" ref="J12:J31" si="3">F12*(1+$D$48)</f>
        <v>#VALUE!</v>
      </c>
      <c r="K12" s="41"/>
      <c r="L12" s="157" t="e">
        <f t="shared" ref="L12:L31" si="4">J12/$J$6</f>
        <v>#VALUE!</v>
      </c>
    </row>
    <row r="13" spans="1:12" x14ac:dyDescent="0.25">
      <c r="A13" s="41" t="str">
        <f>'First year projections'!C51</f>
        <v>Payroll Taxes (est)</v>
      </c>
      <c r="B13" s="49">
        <f>'First year projections'!R51</f>
        <v>0</v>
      </c>
      <c r="C13" s="41"/>
      <c r="D13" s="157" t="e">
        <f t="shared" si="0"/>
        <v>#VALUE!</v>
      </c>
      <c r="E13" s="41"/>
      <c r="F13" s="49" t="e">
        <f t="shared" si="1"/>
        <v>#VALUE!</v>
      </c>
      <c r="G13" s="41"/>
      <c r="H13" s="157" t="e">
        <f t="shared" si="2"/>
        <v>#VALUE!</v>
      </c>
      <c r="I13" s="41"/>
      <c r="J13" s="49" t="e">
        <f t="shared" si="3"/>
        <v>#VALUE!</v>
      </c>
      <c r="K13" s="41"/>
      <c r="L13" s="157" t="e">
        <f t="shared" si="4"/>
        <v>#VALUE!</v>
      </c>
    </row>
    <row r="14" spans="1:12" x14ac:dyDescent="0.25">
      <c r="A14" s="41" t="str">
        <f>'First year projections'!C52</f>
        <v>Other</v>
      </c>
      <c r="B14" s="49">
        <f>'First year projections'!R52</f>
        <v>0</v>
      </c>
      <c r="C14" s="41"/>
      <c r="D14" s="157" t="e">
        <f t="shared" si="0"/>
        <v>#VALUE!</v>
      </c>
      <c r="E14" s="41"/>
      <c r="F14" s="49" t="e">
        <f t="shared" si="1"/>
        <v>#VALUE!</v>
      </c>
      <c r="G14" s="41"/>
      <c r="H14" s="157" t="e">
        <f t="shared" si="2"/>
        <v>#VALUE!</v>
      </c>
      <c r="I14" s="41"/>
      <c r="J14" s="49" t="e">
        <f t="shared" si="3"/>
        <v>#VALUE!</v>
      </c>
      <c r="K14" s="41"/>
      <c r="L14" s="157" t="e">
        <f t="shared" si="4"/>
        <v>#VALUE!</v>
      </c>
    </row>
    <row r="15" spans="1:12" x14ac:dyDescent="0.25">
      <c r="A15" s="41" t="str">
        <f>'First year projections'!C53</f>
        <v>Rent</v>
      </c>
      <c r="B15" s="49">
        <f>'First year projections'!R53</f>
        <v>0</v>
      </c>
      <c r="C15" s="41"/>
      <c r="D15" s="157" t="e">
        <f t="shared" si="0"/>
        <v>#VALUE!</v>
      </c>
      <c r="E15" s="41"/>
      <c r="F15" s="49" t="e">
        <f t="shared" si="1"/>
        <v>#VALUE!</v>
      </c>
      <c r="G15" s="41"/>
      <c r="H15" s="157" t="e">
        <f t="shared" si="2"/>
        <v>#VALUE!</v>
      </c>
      <c r="I15" s="41"/>
      <c r="J15" s="49" t="e">
        <f t="shared" si="3"/>
        <v>#VALUE!</v>
      </c>
      <c r="K15" s="41"/>
      <c r="L15" s="157" t="e">
        <f t="shared" si="4"/>
        <v>#VALUE!</v>
      </c>
    </row>
    <row r="16" spans="1:12" x14ac:dyDescent="0.25">
      <c r="A16" s="41" t="str">
        <f>'First year projections'!C54</f>
        <v>Advertising/Marketing</v>
      </c>
      <c r="B16" s="49">
        <f>'First year projections'!R54</f>
        <v>0</v>
      </c>
      <c r="C16" s="41"/>
      <c r="D16" s="157" t="e">
        <f t="shared" si="0"/>
        <v>#VALUE!</v>
      </c>
      <c r="E16" s="41"/>
      <c r="F16" s="49" t="e">
        <f t="shared" si="1"/>
        <v>#VALUE!</v>
      </c>
      <c r="G16" s="41"/>
      <c r="H16" s="157" t="e">
        <f t="shared" si="2"/>
        <v>#VALUE!</v>
      </c>
      <c r="I16" s="41"/>
      <c r="J16" s="49" t="e">
        <f t="shared" si="3"/>
        <v>#VALUE!</v>
      </c>
      <c r="K16" s="41"/>
      <c r="L16" s="157" t="e">
        <f t="shared" si="4"/>
        <v>#VALUE!</v>
      </c>
    </row>
    <row r="17" spans="1:12" x14ac:dyDescent="0.25">
      <c r="A17" s="41" t="str">
        <f>'First year projections'!C55</f>
        <v>Professional Services And Fees (Legal/Acct)</v>
      </c>
      <c r="B17" s="49">
        <f>'First year projections'!R55</f>
        <v>0</v>
      </c>
      <c r="C17" s="41"/>
      <c r="D17" s="157" t="e">
        <f t="shared" si="0"/>
        <v>#VALUE!</v>
      </c>
      <c r="E17" s="41"/>
      <c r="F17" s="49" t="e">
        <f t="shared" si="1"/>
        <v>#VALUE!</v>
      </c>
      <c r="G17" s="41"/>
      <c r="H17" s="157" t="e">
        <f t="shared" si="2"/>
        <v>#VALUE!</v>
      </c>
      <c r="I17" s="41"/>
      <c r="J17" s="49" t="e">
        <f t="shared" si="3"/>
        <v>#VALUE!</v>
      </c>
      <c r="K17" s="41"/>
      <c r="L17" s="157" t="e">
        <f t="shared" si="4"/>
        <v>#VALUE!</v>
      </c>
    </row>
    <row r="18" spans="1:12" x14ac:dyDescent="0.25">
      <c r="A18" s="41" t="str">
        <f>'First year projections'!C56</f>
        <v>Prop &amp; Liab Insurance</v>
      </c>
      <c r="B18" s="49">
        <f>'First year projections'!R56</f>
        <v>360</v>
      </c>
      <c r="C18" s="41"/>
      <c r="D18" s="157" t="e">
        <f t="shared" si="0"/>
        <v>#VALUE!</v>
      </c>
      <c r="E18" s="41"/>
      <c r="F18" s="49" t="e">
        <f t="shared" si="1"/>
        <v>#VALUE!</v>
      </c>
      <c r="G18" s="41"/>
      <c r="H18" s="157" t="e">
        <f t="shared" si="2"/>
        <v>#VALUE!</v>
      </c>
      <c r="I18" s="41"/>
      <c r="J18" s="49" t="e">
        <f t="shared" si="3"/>
        <v>#VALUE!</v>
      </c>
      <c r="K18" s="41"/>
      <c r="L18" s="157" t="e">
        <f t="shared" si="4"/>
        <v>#VALUE!</v>
      </c>
    </row>
    <row r="19" spans="1:12" x14ac:dyDescent="0.25">
      <c r="A19" s="41" t="str">
        <f>'First year projections'!C57</f>
        <v>Website Hosting</v>
      </c>
      <c r="B19" s="49">
        <f>'First year projections'!R57</f>
        <v>600</v>
      </c>
      <c r="C19" s="41"/>
      <c r="D19" s="157" t="e">
        <f t="shared" si="0"/>
        <v>#VALUE!</v>
      </c>
      <c r="E19" s="41"/>
      <c r="F19" s="49" t="e">
        <f t="shared" si="1"/>
        <v>#VALUE!</v>
      </c>
      <c r="G19" s="41"/>
      <c r="H19" s="157" t="e">
        <f t="shared" si="2"/>
        <v>#VALUE!</v>
      </c>
      <c r="I19" s="41"/>
      <c r="J19" s="49" t="e">
        <f t="shared" si="3"/>
        <v>#VALUE!</v>
      </c>
      <c r="K19" s="41"/>
      <c r="L19" s="157" t="e">
        <f t="shared" si="4"/>
        <v>#VALUE!</v>
      </c>
    </row>
    <row r="20" spans="1:12" x14ac:dyDescent="0.25">
      <c r="A20" s="41" t="str">
        <f>'First year projections'!C58</f>
        <v>Heating</v>
      </c>
      <c r="B20" s="49">
        <f>'First year projections'!R58</f>
        <v>0</v>
      </c>
      <c r="C20" s="41"/>
      <c r="D20" s="157" t="e">
        <f t="shared" si="0"/>
        <v>#VALUE!</v>
      </c>
      <c r="E20" s="41"/>
      <c r="F20" s="49" t="e">
        <f t="shared" si="1"/>
        <v>#VALUE!</v>
      </c>
      <c r="G20" s="41"/>
      <c r="H20" s="157" t="e">
        <f t="shared" si="2"/>
        <v>#VALUE!</v>
      </c>
      <c r="I20" s="41"/>
      <c r="J20" s="49" t="e">
        <f t="shared" si="3"/>
        <v>#VALUE!</v>
      </c>
      <c r="K20" s="41"/>
      <c r="L20" s="157" t="e">
        <f t="shared" si="4"/>
        <v>#VALUE!</v>
      </c>
    </row>
    <row r="21" spans="1:12" x14ac:dyDescent="0.25">
      <c r="A21" s="41" t="str">
        <f>'First year projections'!C59</f>
        <v>Electric</v>
      </c>
      <c r="B21" s="49">
        <f>'First year projections'!R59</f>
        <v>0</v>
      </c>
      <c r="C21" s="41"/>
      <c r="D21" s="157" t="e">
        <f t="shared" si="0"/>
        <v>#VALUE!</v>
      </c>
      <c r="E21" s="41"/>
      <c r="F21" s="49" t="e">
        <f t="shared" si="1"/>
        <v>#VALUE!</v>
      </c>
      <c r="G21" s="41"/>
      <c r="H21" s="157" t="e">
        <f t="shared" si="2"/>
        <v>#VALUE!</v>
      </c>
      <c r="I21" s="41"/>
      <c r="J21" s="49" t="e">
        <f t="shared" si="3"/>
        <v>#VALUE!</v>
      </c>
      <c r="K21" s="41"/>
      <c r="L21" s="157" t="e">
        <f t="shared" si="4"/>
        <v>#VALUE!</v>
      </c>
    </row>
    <row r="22" spans="1:12" x14ac:dyDescent="0.25">
      <c r="A22" s="41" t="str">
        <f>'First year projections'!C60</f>
        <v>Office Expense</v>
      </c>
      <c r="B22" s="49">
        <f>'First year projections'!R60</f>
        <v>0</v>
      </c>
      <c r="C22" s="41"/>
      <c r="D22" s="157" t="e">
        <f t="shared" si="0"/>
        <v>#VALUE!</v>
      </c>
      <c r="E22" s="41"/>
      <c r="F22" s="49" t="e">
        <f t="shared" si="1"/>
        <v>#VALUE!</v>
      </c>
      <c r="G22" s="41"/>
      <c r="H22" s="157" t="e">
        <f t="shared" si="2"/>
        <v>#VALUE!</v>
      </c>
      <c r="I22" s="41"/>
      <c r="J22" s="49" t="e">
        <f t="shared" si="3"/>
        <v>#VALUE!</v>
      </c>
      <c r="K22" s="41"/>
      <c r="L22" s="157" t="e">
        <f t="shared" si="4"/>
        <v>#VALUE!</v>
      </c>
    </row>
    <row r="23" spans="1:12" x14ac:dyDescent="0.25">
      <c r="A23" s="41" t="str">
        <f>'First year projections'!C61</f>
        <v>Telephone/Fax</v>
      </c>
      <c r="B23" s="49">
        <f>'First year projections'!R61</f>
        <v>0</v>
      </c>
      <c r="C23" s="41"/>
      <c r="D23" s="157" t="e">
        <f t="shared" si="0"/>
        <v>#VALUE!</v>
      </c>
      <c r="E23" s="41"/>
      <c r="F23" s="49" t="e">
        <f t="shared" si="1"/>
        <v>#VALUE!</v>
      </c>
      <c r="G23" s="41"/>
      <c r="H23" s="157" t="e">
        <f t="shared" si="2"/>
        <v>#VALUE!</v>
      </c>
      <c r="I23" s="41"/>
      <c r="J23" s="49" t="e">
        <f t="shared" si="3"/>
        <v>#VALUE!</v>
      </c>
      <c r="K23" s="41"/>
      <c r="L23" s="157" t="e">
        <f t="shared" si="4"/>
        <v>#VALUE!</v>
      </c>
    </row>
    <row r="24" spans="1:12" x14ac:dyDescent="0.25">
      <c r="A24" s="41" t="str">
        <f>'First year projections'!C62</f>
        <v>Scheduling Software</v>
      </c>
      <c r="B24" s="49">
        <f>'First year projections'!R62</f>
        <v>0</v>
      </c>
      <c r="C24" s="41"/>
      <c r="D24" s="157" t="e">
        <f t="shared" si="0"/>
        <v>#VALUE!</v>
      </c>
      <c r="E24" s="41"/>
      <c r="F24" s="49" t="e">
        <f t="shared" si="1"/>
        <v>#VALUE!</v>
      </c>
      <c r="G24" s="41"/>
      <c r="H24" s="157" t="e">
        <f t="shared" si="2"/>
        <v>#VALUE!</v>
      </c>
      <c r="I24" s="41"/>
      <c r="J24" s="49" t="e">
        <f t="shared" si="3"/>
        <v>#VALUE!</v>
      </c>
      <c r="K24" s="41"/>
      <c r="L24" s="157" t="e">
        <f t="shared" si="4"/>
        <v>#VALUE!</v>
      </c>
    </row>
    <row r="25" spans="1:12" x14ac:dyDescent="0.25">
      <c r="A25" s="41" t="str">
        <f>'First year projections'!C63</f>
        <v>Vehicle Expense</v>
      </c>
      <c r="B25" s="49">
        <f>'First year projections'!R63</f>
        <v>0</v>
      </c>
      <c r="C25" s="41"/>
      <c r="D25" s="157" t="e">
        <f t="shared" si="0"/>
        <v>#VALUE!</v>
      </c>
      <c r="E25" s="41"/>
      <c r="F25" s="49" t="e">
        <f t="shared" si="1"/>
        <v>#VALUE!</v>
      </c>
      <c r="G25" s="41"/>
      <c r="H25" s="157" t="e">
        <f t="shared" si="2"/>
        <v>#VALUE!</v>
      </c>
      <c r="I25" s="41"/>
      <c r="J25" s="49" t="e">
        <f t="shared" si="3"/>
        <v>#VALUE!</v>
      </c>
      <c r="K25" s="41"/>
      <c r="L25" s="157" t="e">
        <f t="shared" si="4"/>
        <v>#VALUE!</v>
      </c>
    </row>
    <row r="26" spans="1:12" x14ac:dyDescent="0.25">
      <c r="A26" s="41" t="str">
        <f>'First year projections'!C64</f>
        <v>Supplies</v>
      </c>
      <c r="B26" s="49">
        <f>'First year projections'!R64</f>
        <v>0</v>
      </c>
      <c r="C26" s="41"/>
      <c r="D26" s="157" t="e">
        <f t="shared" si="0"/>
        <v>#VALUE!</v>
      </c>
      <c r="E26" s="41"/>
      <c r="F26" s="49" t="e">
        <f t="shared" si="1"/>
        <v>#VALUE!</v>
      </c>
      <c r="G26" s="41"/>
      <c r="H26" s="157" t="e">
        <f t="shared" si="2"/>
        <v>#VALUE!</v>
      </c>
      <c r="I26" s="41"/>
      <c r="J26" s="49" t="e">
        <f t="shared" si="3"/>
        <v>#VALUE!</v>
      </c>
      <c r="K26" s="41"/>
      <c r="L26" s="157" t="e">
        <f t="shared" si="4"/>
        <v>#VALUE!</v>
      </c>
    </row>
    <row r="27" spans="1:12" x14ac:dyDescent="0.25">
      <c r="A27" s="41" t="str">
        <f>'First year projections'!C65</f>
        <v xml:space="preserve">Interest from Amort Schedule (Loan 1) </v>
      </c>
      <c r="B27" s="49">
        <f>'First year projections'!R65</f>
        <v>0</v>
      </c>
      <c r="C27" s="41"/>
      <c r="D27" s="157" t="e">
        <f t="shared" si="0"/>
        <v>#VALUE!</v>
      </c>
      <c r="E27" s="41"/>
      <c r="F27" s="49">
        <f>SUM('Loan 1'!E35:E46)</f>
        <v>0</v>
      </c>
      <c r="G27" s="41"/>
      <c r="H27" s="157" t="e">
        <f t="shared" si="2"/>
        <v>#VALUE!</v>
      </c>
      <c r="I27" s="41"/>
      <c r="J27" s="49">
        <f>SUM('Loan 1'!E47:E58)</f>
        <v>0</v>
      </c>
      <c r="K27" s="41"/>
      <c r="L27" s="157" t="e">
        <f t="shared" si="4"/>
        <v>#VALUE!</v>
      </c>
    </row>
    <row r="28" spans="1:12" x14ac:dyDescent="0.25">
      <c r="A28" s="41" t="str">
        <f>'First year projections'!C66</f>
        <v>Depreciation</v>
      </c>
      <c r="B28" s="49">
        <f>'First year projections'!R66</f>
        <v>0</v>
      </c>
      <c r="C28" s="41"/>
      <c r="D28" s="157" t="e">
        <f t="shared" si="0"/>
        <v>#VALUE!</v>
      </c>
      <c r="E28" s="41"/>
      <c r="F28" s="49" t="e">
        <f t="shared" si="1"/>
        <v>#VALUE!</v>
      </c>
      <c r="G28" s="41"/>
      <c r="H28" s="157" t="e">
        <f t="shared" si="2"/>
        <v>#VALUE!</v>
      </c>
      <c r="I28" s="41"/>
      <c r="J28" s="49" t="e">
        <f t="shared" si="3"/>
        <v>#VALUE!</v>
      </c>
      <c r="K28" s="41"/>
      <c r="L28" s="157" t="e">
        <f t="shared" si="4"/>
        <v>#VALUE!</v>
      </c>
    </row>
    <row r="29" spans="1:12" x14ac:dyDescent="0.25">
      <c r="A29" s="41" t="str">
        <f>'First year projections'!C67</f>
        <v>Credit card fees</v>
      </c>
      <c r="B29" s="49" t="e">
        <f>'First year projections'!R67</f>
        <v>#VALUE!</v>
      </c>
      <c r="C29" s="41"/>
      <c r="D29" s="157" t="e">
        <f t="shared" si="0"/>
        <v>#VALUE!</v>
      </c>
      <c r="E29" s="41"/>
      <c r="F29" s="49" t="e">
        <f t="shared" si="1"/>
        <v>#VALUE!</v>
      </c>
      <c r="G29" s="41"/>
      <c r="H29" s="157" t="e">
        <f t="shared" si="2"/>
        <v>#VALUE!</v>
      </c>
      <c r="I29" s="41"/>
      <c r="J29" s="49" t="e">
        <f t="shared" si="3"/>
        <v>#VALUE!</v>
      </c>
      <c r="K29" s="41"/>
      <c r="L29" s="157" t="e">
        <f t="shared" si="4"/>
        <v>#VALUE!</v>
      </c>
    </row>
    <row r="30" spans="1:12" x14ac:dyDescent="0.25">
      <c r="A30" s="41" t="str">
        <f>'First year projections'!C68</f>
        <v>Other Misc Expenses</v>
      </c>
      <c r="B30" s="49">
        <f>'First year projections'!R68</f>
        <v>240</v>
      </c>
      <c r="C30" s="41"/>
      <c r="D30" s="157" t="e">
        <f t="shared" si="0"/>
        <v>#VALUE!</v>
      </c>
      <c r="E30" s="41"/>
      <c r="F30" s="49" t="e">
        <f t="shared" si="1"/>
        <v>#VALUE!</v>
      </c>
      <c r="G30" s="41"/>
      <c r="H30" s="157" t="e">
        <f t="shared" si="2"/>
        <v>#VALUE!</v>
      </c>
      <c r="I30" s="41"/>
      <c r="J30" s="49" t="e">
        <f t="shared" si="3"/>
        <v>#VALUE!</v>
      </c>
      <c r="K30" s="41"/>
      <c r="L30" s="157" t="e">
        <f t="shared" si="4"/>
        <v>#VALUE!</v>
      </c>
    </row>
    <row r="31" spans="1:12" x14ac:dyDescent="0.25">
      <c r="A31" s="41" t="str">
        <f>'First year projections'!C69</f>
        <v>Contingency</v>
      </c>
      <c r="B31" s="154" t="e">
        <f>'First year projections'!R69</f>
        <v>#VALUE!</v>
      </c>
      <c r="C31" s="41"/>
      <c r="D31" s="158" t="e">
        <f t="shared" si="0"/>
        <v>#VALUE!</v>
      </c>
      <c r="E31" s="41"/>
      <c r="F31" s="154" t="e">
        <f t="shared" si="1"/>
        <v>#VALUE!</v>
      </c>
      <c r="G31" s="41"/>
      <c r="H31" s="158" t="e">
        <f t="shared" si="2"/>
        <v>#VALUE!</v>
      </c>
      <c r="I31" s="41"/>
      <c r="J31" s="154" t="e">
        <f t="shared" si="3"/>
        <v>#VALUE!</v>
      </c>
      <c r="K31" s="41"/>
      <c r="L31" s="158" t="e">
        <f t="shared" si="4"/>
        <v>#VALUE!</v>
      </c>
    </row>
    <row r="32" spans="1:12" x14ac:dyDescent="0.25">
      <c r="A32" s="55" t="s">
        <v>63</v>
      </c>
      <c r="B32" s="49" t="e">
        <f>SUM(B11:B31)</f>
        <v>#VALUE!</v>
      </c>
      <c r="C32" s="41"/>
      <c r="D32" s="161" t="e">
        <f>SUM(D11:D31)</f>
        <v>#VALUE!</v>
      </c>
      <c r="E32" s="41"/>
      <c r="F32" s="49" t="e">
        <f>SUM(F11:F31)</f>
        <v>#VALUE!</v>
      </c>
      <c r="G32" s="41"/>
      <c r="H32" s="161" t="e">
        <f>SUM(H11:H31)</f>
        <v>#VALUE!</v>
      </c>
      <c r="I32" s="41"/>
      <c r="J32" s="49" t="e">
        <f>SUM(J11:J31)</f>
        <v>#VALUE!</v>
      </c>
      <c r="K32" s="41"/>
      <c r="L32" s="161" t="e">
        <f>SUM(L11:L31)</f>
        <v>#VALUE!</v>
      </c>
    </row>
    <row r="33" spans="1:12" ht="13.8" thickBot="1" x14ac:dyDescent="0.3">
      <c r="A33" s="41"/>
      <c r="B33" s="155"/>
      <c r="C33" s="41"/>
      <c r="D33" s="153"/>
      <c r="E33" s="41"/>
      <c r="F33" s="155"/>
      <c r="G33" s="41"/>
      <c r="H33" s="41"/>
      <c r="I33" s="41"/>
      <c r="J33" s="155"/>
      <c r="K33" s="41"/>
      <c r="L33" s="153"/>
    </row>
    <row r="34" spans="1:12" ht="13.8" thickTop="1" x14ac:dyDescent="0.25">
      <c r="A34" s="55" t="s">
        <v>91</v>
      </c>
      <c r="B34" s="156" t="e">
        <f>B8-B32</f>
        <v>#VALUE!</v>
      </c>
      <c r="C34" s="55"/>
      <c r="D34" s="160" t="e">
        <f>B34/B6</f>
        <v>#VALUE!</v>
      </c>
      <c r="E34" s="55"/>
      <c r="F34" s="156" t="e">
        <f>F8-F32</f>
        <v>#VALUE!</v>
      </c>
      <c r="G34" s="55"/>
      <c r="H34" s="162" t="e">
        <f>F34/F6</f>
        <v>#VALUE!</v>
      </c>
      <c r="I34" s="55"/>
      <c r="J34" s="156" t="e">
        <f>J8-J32</f>
        <v>#VALUE!</v>
      </c>
      <c r="K34" s="41"/>
      <c r="L34" s="162" t="e">
        <f>J34/J6</f>
        <v>#VALUE!</v>
      </c>
    </row>
    <row r="35" spans="1:12" x14ac:dyDescent="0.25">
      <c r="A35" s="41"/>
      <c r="B35" s="49"/>
      <c r="C35" s="41"/>
      <c r="D35" s="41"/>
      <c r="E35" s="41"/>
      <c r="F35" s="49"/>
      <c r="G35" s="41"/>
      <c r="H35" s="41"/>
      <c r="I35" s="41"/>
      <c r="J35" s="49"/>
      <c r="K35" s="41"/>
      <c r="L35" s="153"/>
    </row>
    <row r="36" spans="1:12" x14ac:dyDescent="0.25">
      <c r="A36" s="55" t="s">
        <v>92</v>
      </c>
      <c r="B36" s="49"/>
      <c r="C36" s="41"/>
      <c r="D36" s="41"/>
      <c r="E36" s="41"/>
      <c r="F36" s="49"/>
      <c r="G36" s="41"/>
      <c r="H36" s="41"/>
      <c r="I36" s="41"/>
      <c r="J36" s="49"/>
      <c r="K36" s="41"/>
      <c r="L36" s="41"/>
    </row>
    <row r="37" spans="1:12" x14ac:dyDescent="0.25">
      <c r="A37" s="41" t="s">
        <v>65</v>
      </c>
      <c r="B37" s="49">
        <f>'First year projections'!E75</f>
        <v>0</v>
      </c>
      <c r="C37" s="41"/>
      <c r="D37" s="41"/>
      <c r="E37" s="41"/>
      <c r="F37" s="49" t="e">
        <f>B43</f>
        <v>#VALUE!</v>
      </c>
      <c r="G37" s="41"/>
      <c r="H37" s="41"/>
      <c r="I37" s="41"/>
      <c r="J37" s="49" t="e">
        <f>F43</f>
        <v>#VALUE!</v>
      </c>
      <c r="K37" s="41"/>
      <c r="L37" s="41"/>
    </row>
    <row r="38" spans="1:12" x14ac:dyDescent="0.25">
      <c r="A38" s="41" t="s">
        <v>66</v>
      </c>
      <c r="B38" s="49"/>
      <c r="C38" s="41"/>
      <c r="D38" s="41"/>
      <c r="E38" s="41"/>
      <c r="F38" s="49"/>
      <c r="G38" s="41"/>
      <c r="H38" s="41"/>
      <c r="I38" s="41"/>
      <c r="J38" s="49"/>
      <c r="K38" s="41"/>
      <c r="L38" s="41"/>
    </row>
    <row r="39" spans="1:12" x14ac:dyDescent="0.25">
      <c r="A39" s="237" t="s">
        <v>93</v>
      </c>
      <c r="B39" s="49">
        <f>B28</f>
        <v>0</v>
      </c>
      <c r="C39" s="41"/>
      <c r="D39" s="41"/>
      <c r="E39" s="41"/>
      <c r="F39" s="49" t="e">
        <f>F28</f>
        <v>#VALUE!</v>
      </c>
      <c r="G39" s="41"/>
      <c r="H39" s="41"/>
      <c r="I39" s="41"/>
      <c r="J39" s="49" t="e">
        <f>J28</f>
        <v>#VALUE!</v>
      </c>
      <c r="K39" s="41"/>
      <c r="L39" s="41"/>
    </row>
    <row r="40" spans="1:12" x14ac:dyDescent="0.25">
      <c r="A40" s="237" t="s">
        <v>68</v>
      </c>
      <c r="B40" s="49">
        <f>B27</f>
        <v>0</v>
      </c>
      <c r="C40" s="41"/>
      <c r="D40" s="41"/>
      <c r="E40" s="41"/>
      <c r="F40" s="49">
        <f>F27</f>
        <v>0</v>
      </c>
      <c r="G40" s="41"/>
      <c r="H40" s="41"/>
      <c r="I40" s="41"/>
      <c r="J40" s="49">
        <f>J27</f>
        <v>0</v>
      </c>
      <c r="K40" s="41"/>
      <c r="L40" s="41"/>
    </row>
    <row r="41" spans="1:12" x14ac:dyDescent="0.25">
      <c r="A41" s="237" t="s">
        <v>69</v>
      </c>
      <c r="B41" s="49">
        <f>'Loan 1'!C19*11</f>
        <v>0</v>
      </c>
      <c r="C41" s="41"/>
      <c r="D41" s="41"/>
      <c r="E41" s="41"/>
      <c r="F41" s="49">
        <f>'Loan 1'!C19*12</f>
        <v>0</v>
      </c>
      <c r="G41" s="41"/>
      <c r="H41" s="41"/>
      <c r="I41" s="41"/>
      <c r="J41" s="49">
        <f>'Loan 1'!C19*12</f>
        <v>0</v>
      </c>
      <c r="K41" s="41"/>
      <c r="L41" s="41"/>
    </row>
    <row r="42" spans="1:12" x14ac:dyDescent="0.25">
      <c r="A42" s="41"/>
      <c r="B42" s="49"/>
      <c r="C42" s="41"/>
      <c r="D42" s="41"/>
      <c r="E42" s="41"/>
      <c r="F42" s="49"/>
      <c r="G42" s="41"/>
      <c r="H42" s="41"/>
      <c r="I42" s="41"/>
      <c r="J42" s="49"/>
      <c r="K42" s="41"/>
      <c r="L42" s="41"/>
    </row>
    <row r="43" spans="1:12" x14ac:dyDescent="0.25">
      <c r="A43" s="41" t="s">
        <v>71</v>
      </c>
      <c r="B43" s="49" t="e">
        <f>B34+B37+B39+B40-B41</f>
        <v>#VALUE!</v>
      </c>
      <c r="C43" s="41"/>
      <c r="D43" s="41"/>
      <c r="E43" s="41"/>
      <c r="F43" s="49" t="e">
        <f>F34+F37+F39+F40-F41</f>
        <v>#VALUE!</v>
      </c>
      <c r="G43" s="41"/>
      <c r="H43" s="41"/>
      <c r="I43" s="41"/>
      <c r="J43" s="49" t="e">
        <f>J34+J37+J39+J40-J41</f>
        <v>#VALUE!</v>
      </c>
      <c r="K43" s="41"/>
      <c r="L43" s="41"/>
    </row>
    <row r="44" spans="1:12" x14ac:dyDescent="0.2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</row>
    <row r="45" spans="1:12" x14ac:dyDescent="0.25">
      <c r="A45" s="41" t="s">
        <v>18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</row>
    <row r="46" spans="1:12" x14ac:dyDescent="0.25">
      <c r="A46" s="237" t="s">
        <v>94</v>
      </c>
      <c r="B46" s="246" t="s">
        <v>25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</row>
    <row r="47" spans="1:12" x14ac:dyDescent="0.25">
      <c r="A47" s="237" t="s">
        <v>95</v>
      </c>
      <c r="B47" s="163" t="e">
        <f>+D7</f>
        <v>#VALUE!</v>
      </c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1:12" x14ac:dyDescent="0.25">
      <c r="A48" s="237" t="s">
        <v>96</v>
      </c>
      <c r="B48" s="41"/>
      <c r="C48" s="41"/>
      <c r="D48" s="246" t="s">
        <v>25</v>
      </c>
      <c r="E48" s="41"/>
      <c r="F48" s="41"/>
      <c r="G48" s="41"/>
      <c r="H48" s="41"/>
      <c r="I48" s="41"/>
      <c r="J48" s="41"/>
      <c r="K48" s="41"/>
      <c r="L48" s="41"/>
    </row>
    <row r="49" spans="1:12" x14ac:dyDescent="0.25">
      <c r="A49" s="41" t="s">
        <v>97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</sheetData>
  <mergeCells count="1">
    <mergeCell ref="B5:D5"/>
  </mergeCells>
  <pageMargins left="0.7" right="0.7" top="0.75" bottom="0.75" header="0.3" footer="0.3"/>
  <pageSetup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512"/>
  <sheetViews>
    <sheetView tabSelected="1" topLeftCell="A5" workbookViewId="0">
      <selection activeCell="C13" sqref="C13"/>
    </sheetView>
  </sheetViews>
  <sheetFormatPr defaultRowHeight="15" customHeight="1" x14ac:dyDescent="0.25"/>
  <cols>
    <col min="1" max="1" width="11.77734375" customWidth="1"/>
    <col min="2" max="2" width="19.5546875" customWidth="1"/>
    <col min="3" max="3" width="16.21875" customWidth="1"/>
    <col min="4" max="4" width="13.5546875" customWidth="1"/>
    <col min="5" max="5" width="13.77734375" customWidth="1"/>
    <col min="6" max="6" width="21.5546875" customWidth="1"/>
  </cols>
  <sheetData>
    <row r="1" spans="1:8" ht="17.399999999999999" x14ac:dyDescent="0.3">
      <c r="A1" s="249" t="s">
        <v>98</v>
      </c>
      <c r="B1" s="249"/>
      <c r="C1" s="249"/>
      <c r="D1" s="249"/>
      <c r="E1" s="249"/>
      <c r="F1" s="249"/>
      <c r="G1" s="1"/>
      <c r="H1" s="1"/>
    </row>
    <row r="2" spans="1:8" ht="13.2" x14ac:dyDescent="0.25">
      <c r="A2" s="2"/>
      <c r="C2" s="3" t="s">
        <v>99</v>
      </c>
      <c r="D2" s="4"/>
    </row>
    <row r="3" spans="1:8" ht="13.2" x14ac:dyDescent="0.25">
      <c r="A3" s="2"/>
      <c r="C3" s="3"/>
      <c r="D3" s="4"/>
    </row>
    <row r="4" spans="1:8" ht="17.399999999999999" x14ac:dyDescent="0.3">
      <c r="A4" s="5" t="s">
        <v>100</v>
      </c>
      <c r="B4" s="6"/>
      <c r="C4" s="7" t="str">
        <f>'First year projections'!B2</f>
        <v>Name</v>
      </c>
      <c r="D4" s="8"/>
      <c r="E4" s="8"/>
      <c r="F4" s="8"/>
      <c r="G4" s="8"/>
      <c r="H4" s="8"/>
    </row>
    <row r="5" spans="1:8" ht="8.25" customHeight="1" x14ac:dyDescent="0.3">
      <c r="A5" s="5"/>
      <c r="B5" s="6"/>
      <c r="C5" s="7"/>
      <c r="D5" s="8"/>
      <c r="E5" s="8"/>
      <c r="F5" s="8"/>
      <c r="G5" s="8"/>
      <c r="H5" s="8"/>
    </row>
    <row r="6" spans="1:8" ht="15.6" x14ac:dyDescent="0.3">
      <c r="A6" s="134" t="s">
        <v>101</v>
      </c>
      <c r="B6" s="14"/>
      <c r="C6" s="3" t="str">
        <f>'Source and Use'!C8</f>
        <v>Bank</v>
      </c>
      <c r="D6" s="146" t="b">
        <v>1</v>
      </c>
      <c r="E6" s="8"/>
      <c r="F6" s="8"/>
      <c r="G6" s="8"/>
      <c r="H6" s="8"/>
    </row>
    <row r="7" spans="1:8" ht="15.6" x14ac:dyDescent="0.3">
      <c r="A7" s="147" t="s">
        <v>102</v>
      </c>
      <c r="B7" s="6"/>
      <c r="C7" s="2" t="str">
        <f>'Source and Use'!C10</f>
        <v>Other</v>
      </c>
      <c r="D7" s="146" t="b">
        <v>1</v>
      </c>
      <c r="E7" s="8"/>
      <c r="F7" s="8"/>
      <c r="G7" s="8"/>
      <c r="H7" s="8"/>
    </row>
    <row r="8" spans="1:8" ht="7.5" customHeight="1" x14ac:dyDescent="0.3">
      <c r="A8" s="5"/>
      <c r="B8" s="6"/>
      <c r="C8" s="2"/>
      <c r="D8" s="146"/>
      <c r="E8" s="8"/>
      <c r="F8" s="146" t="str">
        <f>IF(C9="Custom          (Enter to the Right)","yes","")</f>
        <v/>
      </c>
      <c r="G8" s="8"/>
      <c r="H8" s="8"/>
    </row>
    <row r="9" spans="1:8" ht="17.399999999999999" x14ac:dyDescent="0.3">
      <c r="A9" s="13" t="s">
        <v>103</v>
      </c>
      <c r="B9" s="6"/>
      <c r="C9" s="256" t="s">
        <v>104</v>
      </c>
      <c r="D9" s="257"/>
      <c r="E9" s="258"/>
      <c r="F9" s="148">
        <v>1</v>
      </c>
      <c r="G9" s="8"/>
      <c r="H9" s="8"/>
    </row>
    <row r="10" spans="1:8" ht="16.5" customHeight="1" x14ac:dyDescent="0.3">
      <c r="A10" s="5"/>
      <c r="B10" s="6"/>
      <c r="C10" s="8"/>
      <c r="D10" s="8"/>
      <c r="E10" s="8"/>
      <c r="F10" s="8"/>
      <c r="G10" s="8"/>
      <c r="H10" s="8"/>
    </row>
    <row r="11" spans="1:8" ht="15.75" customHeight="1" x14ac:dyDescent="0.25">
      <c r="A11" s="250" t="s">
        <v>105</v>
      </c>
      <c r="B11" s="251"/>
      <c r="C11" s="9">
        <v>45536</v>
      </c>
      <c r="D11" s="10"/>
      <c r="E11" s="11"/>
      <c r="F11" s="12"/>
      <c r="G11" s="12"/>
      <c r="H11" s="12"/>
    </row>
    <row r="12" spans="1:8" ht="13.2" x14ac:dyDescent="0.25">
      <c r="A12" s="13" t="s">
        <v>106</v>
      </c>
      <c r="B12" s="1"/>
      <c r="C12" s="149">
        <v>0</v>
      </c>
      <c r="G12" s="16"/>
      <c r="H12" s="16"/>
    </row>
    <row r="13" spans="1:8" ht="13.2" x14ac:dyDescent="0.25">
      <c r="A13" s="13" t="s">
        <v>107</v>
      </c>
      <c r="B13" s="1"/>
      <c r="C13" s="150">
        <v>5</v>
      </c>
      <c r="D13" s="13" t="s">
        <v>108</v>
      </c>
      <c r="E13" s="1"/>
      <c r="G13" s="16"/>
      <c r="H13" s="16"/>
    </row>
    <row r="14" spans="1:8" ht="13.2" x14ac:dyDescent="0.25">
      <c r="A14" s="13" t="s">
        <v>109</v>
      </c>
      <c r="B14" s="1"/>
      <c r="C14" s="164">
        <v>0.08</v>
      </c>
      <c r="D14" s="17"/>
      <c r="E14" s="17"/>
      <c r="F14" s="15"/>
      <c r="G14" s="16"/>
      <c r="H14" s="16"/>
    </row>
    <row r="15" spans="1:8" ht="13.2" x14ac:dyDescent="0.25">
      <c r="A15" s="13"/>
      <c r="B15" s="1"/>
      <c r="C15" s="18"/>
      <c r="D15" s="17"/>
      <c r="E15" s="17"/>
      <c r="F15" s="15"/>
      <c r="G15" s="16"/>
      <c r="H15" s="16"/>
    </row>
    <row r="16" spans="1:8" ht="13.2" x14ac:dyDescent="0.25">
      <c r="A16" s="13" t="s">
        <v>110</v>
      </c>
      <c r="B16" s="1"/>
      <c r="C16" s="19" t="s">
        <v>111</v>
      </c>
      <c r="E16" s="19"/>
      <c r="F16" s="20"/>
      <c r="G16" s="16"/>
      <c r="H16" s="16"/>
    </row>
    <row r="17" spans="1:9" ht="13.2" x14ac:dyDescent="0.25">
      <c r="A17" s="13" t="s">
        <v>112</v>
      </c>
      <c r="B17" s="15"/>
      <c r="C17" s="21">
        <f>IF(C16="Annual",C13,C13*12)</f>
        <v>60</v>
      </c>
    </row>
    <row r="18" spans="1:9" ht="13.2" x14ac:dyDescent="0.25">
      <c r="A18" s="13" t="s">
        <v>113</v>
      </c>
      <c r="B18" s="15"/>
      <c r="C18" s="22">
        <f>ROUND(IF(C16="Annual",-PMT(C14,C17,1000,,),-PMT((C14/12),C17,1000,,)),2)</f>
        <v>20.28</v>
      </c>
    </row>
    <row r="19" spans="1:9" ht="13.2" x14ac:dyDescent="0.25">
      <c r="A19" s="13" t="s">
        <v>114</v>
      </c>
      <c r="B19" s="1"/>
      <c r="C19" s="23">
        <f>IF(C16="Monthly",-PMT(C14/12,C17,C12,,),-PMT(C14,C17,C12,,))</f>
        <v>0</v>
      </c>
      <c r="D19" s="23"/>
      <c r="E19" s="23"/>
      <c r="F19" s="20" t="s">
        <v>25</v>
      </c>
      <c r="G19" s="16"/>
      <c r="H19" s="16"/>
    </row>
    <row r="20" spans="1:9" ht="13.2" x14ac:dyDescent="0.25">
      <c r="A20" s="13"/>
      <c r="B20" s="1"/>
      <c r="C20" s="23"/>
      <c r="D20" s="23"/>
      <c r="E20" s="23"/>
      <c r="F20" s="20"/>
      <c r="G20" s="16"/>
      <c r="H20" s="16"/>
    </row>
    <row r="21" spans="1:9" ht="15" customHeight="1" x14ac:dyDescent="0.25">
      <c r="B21" s="1"/>
      <c r="C21" s="23"/>
      <c r="D21" s="23"/>
      <c r="E21" s="23"/>
      <c r="F21" s="24"/>
      <c r="G21" s="16"/>
      <c r="H21" s="16"/>
    </row>
    <row r="22" spans="1:9" ht="15" customHeight="1" x14ac:dyDescent="0.25">
      <c r="A22" s="252" t="s">
        <v>115</v>
      </c>
      <c r="B22" s="252"/>
      <c r="C22" s="252" t="s">
        <v>116</v>
      </c>
      <c r="D22" s="252" t="s">
        <v>117</v>
      </c>
      <c r="E22" s="252" t="s">
        <v>118</v>
      </c>
      <c r="F22" s="254" t="s">
        <v>119</v>
      </c>
      <c r="G22" s="15"/>
    </row>
    <row r="23" spans="1:9" ht="13.8" thickBot="1" x14ac:dyDescent="0.3">
      <c r="A23" s="253"/>
      <c r="B23" s="253"/>
      <c r="C23" s="253"/>
      <c r="D23" s="253"/>
      <c r="E23" s="253"/>
      <c r="F23" s="255"/>
      <c r="G23" s="15"/>
    </row>
    <row r="24" spans="1:9" ht="13.2" x14ac:dyDescent="0.25">
      <c r="A24" s="25">
        <v>1</v>
      </c>
      <c r="B24" s="26">
        <f>IF(A24="","",(IF($C$16="Monthly",EDATE($C$11,1),EDATE($C$11,12))))</f>
        <v>45566</v>
      </c>
      <c r="C24" s="27">
        <f>IF(A24="","",$C$19)</f>
        <v>0</v>
      </c>
      <c r="D24" s="28">
        <f>IF(A24="","",C24-E24)</f>
        <v>0</v>
      </c>
      <c r="E24" s="29">
        <f t="shared" ref="E24:E87" si="0">IF(A24="","",IF($C$16="Monthly",-IPMT($C$14/12,A24,$C$17,$C$12),-IPMT($C$14,A24,$C$17,$C$12)))</f>
        <v>0</v>
      </c>
      <c r="F24" s="238">
        <f>IF(A24="","",C12-D24)</f>
        <v>0</v>
      </c>
      <c r="G24" s="15"/>
      <c r="H24" s="30"/>
    </row>
    <row r="25" spans="1:9" ht="13.2" x14ac:dyDescent="0.25">
      <c r="A25" s="25" t="str">
        <f>IF(OR(A24&gt;=$C$17,F24&lt;0,F24=0,F24=""),"",A24+1)</f>
        <v/>
      </c>
      <c r="B25" s="26" t="str">
        <f>IF(A25="","",(IF($C$16="Monthly",EDATE(B24,1),EDATE(B24,12))))</f>
        <v/>
      </c>
      <c r="C25" s="27" t="str">
        <f t="shared" ref="C25:C88" si="1">IF(A25="","",$C$19)</f>
        <v/>
      </c>
      <c r="D25" s="28" t="str">
        <f t="shared" ref="D25:D88" si="2">IF(A25="","",C25-E25)</f>
        <v/>
      </c>
      <c r="E25" s="29" t="str">
        <f t="shared" si="0"/>
        <v/>
      </c>
      <c r="F25" s="31" t="str">
        <f>IF(A25="","",F24-D25)</f>
        <v/>
      </c>
      <c r="G25" s="15"/>
      <c r="H25" s="15"/>
      <c r="I25" s="15"/>
    </row>
    <row r="26" spans="1:9" ht="13.2" x14ac:dyDescent="0.25">
      <c r="A26" s="25" t="str">
        <f t="shared" ref="A26:A89" si="3">IF(OR(A25&gt;=$C$17,F25&lt;0,F25=0,F25=""),"",A25+1)</f>
        <v/>
      </c>
      <c r="B26" s="26" t="str">
        <f t="shared" ref="B26:B89" si="4">IF(A26="","",(IF($C$16="Monthly",EDATE(B25,1),EDATE(B25,12))))</f>
        <v/>
      </c>
      <c r="C26" s="27" t="str">
        <f t="shared" si="1"/>
        <v/>
      </c>
      <c r="D26" s="28" t="str">
        <f t="shared" si="2"/>
        <v/>
      </c>
      <c r="E26" s="29" t="str">
        <f t="shared" si="0"/>
        <v/>
      </c>
      <c r="F26" s="31" t="str">
        <f t="shared" ref="F26:F89" si="5">IF(A26="","",F25-D26)</f>
        <v/>
      </c>
      <c r="G26" s="15"/>
      <c r="H26" s="32"/>
      <c r="I26" s="15"/>
    </row>
    <row r="27" spans="1:9" ht="13.2" x14ac:dyDescent="0.25">
      <c r="A27" s="25" t="str">
        <f t="shared" si="3"/>
        <v/>
      </c>
      <c r="B27" s="26" t="str">
        <f t="shared" si="4"/>
        <v/>
      </c>
      <c r="C27" s="27" t="str">
        <f t="shared" si="1"/>
        <v/>
      </c>
      <c r="D27" s="28" t="str">
        <f t="shared" si="2"/>
        <v/>
      </c>
      <c r="E27" s="29" t="str">
        <f t="shared" si="0"/>
        <v/>
      </c>
      <c r="F27" s="31" t="str">
        <f t="shared" si="5"/>
        <v/>
      </c>
      <c r="G27" s="15"/>
      <c r="H27" s="15"/>
      <c r="I27" s="15"/>
    </row>
    <row r="28" spans="1:9" ht="13.2" x14ac:dyDescent="0.25">
      <c r="A28" s="25" t="str">
        <f t="shared" si="3"/>
        <v/>
      </c>
      <c r="B28" s="26" t="str">
        <f t="shared" si="4"/>
        <v/>
      </c>
      <c r="C28" s="27" t="str">
        <f t="shared" si="1"/>
        <v/>
      </c>
      <c r="D28" s="28" t="str">
        <f t="shared" si="2"/>
        <v/>
      </c>
      <c r="E28" s="29" t="str">
        <f t="shared" si="0"/>
        <v/>
      </c>
      <c r="F28" s="31" t="str">
        <f t="shared" si="5"/>
        <v/>
      </c>
      <c r="G28" s="15"/>
      <c r="H28" s="15"/>
      <c r="I28" s="15"/>
    </row>
    <row r="29" spans="1:9" ht="13.2" x14ac:dyDescent="0.25">
      <c r="A29" s="25" t="str">
        <f t="shared" si="3"/>
        <v/>
      </c>
      <c r="B29" s="26" t="str">
        <f t="shared" si="4"/>
        <v/>
      </c>
      <c r="C29" s="27" t="str">
        <f t="shared" si="1"/>
        <v/>
      </c>
      <c r="D29" s="28" t="str">
        <f t="shared" si="2"/>
        <v/>
      </c>
      <c r="E29" s="29" t="str">
        <f t="shared" si="0"/>
        <v/>
      </c>
      <c r="F29" s="31" t="str">
        <f t="shared" si="5"/>
        <v/>
      </c>
      <c r="G29" s="15"/>
      <c r="H29" s="15"/>
      <c r="I29" s="15"/>
    </row>
    <row r="30" spans="1:9" ht="13.2" x14ac:dyDescent="0.25">
      <c r="A30" s="25" t="str">
        <f t="shared" si="3"/>
        <v/>
      </c>
      <c r="B30" s="26" t="str">
        <f t="shared" si="4"/>
        <v/>
      </c>
      <c r="C30" s="27" t="str">
        <f t="shared" si="1"/>
        <v/>
      </c>
      <c r="D30" s="28" t="str">
        <f t="shared" si="2"/>
        <v/>
      </c>
      <c r="E30" s="29" t="str">
        <f t="shared" si="0"/>
        <v/>
      </c>
      <c r="F30" s="31" t="str">
        <f t="shared" si="5"/>
        <v/>
      </c>
      <c r="G30" s="15"/>
      <c r="H30" s="15"/>
      <c r="I30" s="15"/>
    </row>
    <row r="31" spans="1:9" ht="13.2" x14ac:dyDescent="0.25">
      <c r="A31" s="25" t="str">
        <f t="shared" si="3"/>
        <v/>
      </c>
      <c r="B31" s="26" t="str">
        <f t="shared" si="4"/>
        <v/>
      </c>
      <c r="C31" s="27" t="str">
        <f t="shared" si="1"/>
        <v/>
      </c>
      <c r="D31" s="28" t="str">
        <f t="shared" si="2"/>
        <v/>
      </c>
      <c r="E31" s="29" t="str">
        <f t="shared" si="0"/>
        <v/>
      </c>
      <c r="F31" s="31" t="str">
        <f t="shared" si="5"/>
        <v/>
      </c>
      <c r="G31" s="32"/>
      <c r="H31" s="15"/>
      <c r="I31" s="15"/>
    </row>
    <row r="32" spans="1:9" ht="13.2" x14ac:dyDescent="0.25">
      <c r="A32" s="25" t="str">
        <f t="shared" si="3"/>
        <v/>
      </c>
      <c r="B32" s="26" t="str">
        <f t="shared" si="4"/>
        <v/>
      </c>
      <c r="C32" s="27" t="str">
        <f t="shared" si="1"/>
        <v/>
      </c>
      <c r="D32" s="28" t="str">
        <f t="shared" si="2"/>
        <v/>
      </c>
      <c r="E32" s="29" t="str">
        <f t="shared" si="0"/>
        <v/>
      </c>
      <c r="F32" s="31" t="str">
        <f t="shared" si="5"/>
        <v/>
      </c>
      <c r="G32" s="15"/>
      <c r="H32" s="15"/>
      <c r="I32" s="15"/>
    </row>
    <row r="33" spans="1:9" ht="13.2" x14ac:dyDescent="0.25">
      <c r="A33" s="25" t="str">
        <f t="shared" si="3"/>
        <v/>
      </c>
      <c r="B33" s="26" t="str">
        <f t="shared" si="4"/>
        <v/>
      </c>
      <c r="C33" s="27" t="str">
        <f t="shared" si="1"/>
        <v/>
      </c>
      <c r="D33" s="28" t="str">
        <f t="shared" si="2"/>
        <v/>
      </c>
      <c r="E33" s="29" t="str">
        <f t="shared" si="0"/>
        <v/>
      </c>
      <c r="F33" s="31" t="str">
        <f t="shared" si="5"/>
        <v/>
      </c>
      <c r="G33" s="15"/>
      <c r="H33" s="15"/>
      <c r="I33" s="15"/>
    </row>
    <row r="34" spans="1:9" ht="13.2" x14ac:dyDescent="0.25">
      <c r="A34" s="25" t="str">
        <f t="shared" si="3"/>
        <v/>
      </c>
      <c r="B34" s="26" t="str">
        <f t="shared" si="4"/>
        <v/>
      </c>
      <c r="C34" s="27" t="str">
        <f t="shared" si="1"/>
        <v/>
      </c>
      <c r="D34" s="28" t="str">
        <f t="shared" si="2"/>
        <v/>
      </c>
      <c r="E34" s="29" t="str">
        <f t="shared" si="0"/>
        <v/>
      </c>
      <c r="F34" s="31" t="str">
        <f t="shared" si="5"/>
        <v/>
      </c>
      <c r="G34" s="15"/>
      <c r="H34" s="15"/>
      <c r="I34" s="15"/>
    </row>
    <row r="35" spans="1:9" ht="13.2" x14ac:dyDescent="0.25">
      <c r="A35" s="25" t="str">
        <f t="shared" si="3"/>
        <v/>
      </c>
      <c r="B35" s="26" t="str">
        <f t="shared" si="4"/>
        <v/>
      </c>
      <c r="C35" s="27" t="str">
        <f t="shared" si="1"/>
        <v/>
      </c>
      <c r="D35" s="28" t="str">
        <f t="shared" si="2"/>
        <v/>
      </c>
      <c r="E35" s="29" t="str">
        <f t="shared" si="0"/>
        <v/>
      </c>
      <c r="F35" s="31" t="str">
        <f t="shared" si="5"/>
        <v/>
      </c>
      <c r="G35" s="15"/>
      <c r="H35" s="15"/>
      <c r="I35" s="15"/>
    </row>
    <row r="36" spans="1:9" ht="13.2" x14ac:dyDescent="0.25">
      <c r="A36" s="25" t="str">
        <f t="shared" si="3"/>
        <v/>
      </c>
      <c r="B36" s="26" t="str">
        <f t="shared" si="4"/>
        <v/>
      </c>
      <c r="C36" s="27" t="str">
        <f t="shared" si="1"/>
        <v/>
      </c>
      <c r="D36" s="28" t="str">
        <f t="shared" si="2"/>
        <v/>
      </c>
      <c r="E36" s="29" t="str">
        <f t="shared" si="0"/>
        <v/>
      </c>
      <c r="F36" s="31" t="str">
        <f t="shared" si="5"/>
        <v/>
      </c>
      <c r="G36" s="15"/>
      <c r="H36" s="15"/>
      <c r="I36" s="15"/>
    </row>
    <row r="37" spans="1:9" ht="13.2" x14ac:dyDescent="0.25">
      <c r="A37" s="25" t="str">
        <f t="shared" si="3"/>
        <v/>
      </c>
      <c r="B37" s="26" t="str">
        <f t="shared" si="4"/>
        <v/>
      </c>
      <c r="C37" s="27" t="str">
        <f t="shared" si="1"/>
        <v/>
      </c>
      <c r="D37" s="28" t="str">
        <f t="shared" si="2"/>
        <v/>
      </c>
      <c r="E37" s="29" t="str">
        <f t="shared" si="0"/>
        <v/>
      </c>
      <c r="F37" s="31" t="str">
        <f t="shared" si="5"/>
        <v/>
      </c>
      <c r="G37" s="15"/>
      <c r="H37" s="15"/>
      <c r="I37" s="15"/>
    </row>
    <row r="38" spans="1:9" ht="13.2" x14ac:dyDescent="0.25">
      <c r="A38" s="25" t="str">
        <f t="shared" si="3"/>
        <v/>
      </c>
      <c r="B38" s="26" t="str">
        <f t="shared" si="4"/>
        <v/>
      </c>
      <c r="C38" s="27" t="str">
        <f t="shared" si="1"/>
        <v/>
      </c>
      <c r="D38" s="28" t="str">
        <f t="shared" si="2"/>
        <v/>
      </c>
      <c r="E38" s="29" t="str">
        <f t="shared" si="0"/>
        <v/>
      </c>
      <c r="F38" s="31" t="str">
        <f t="shared" si="5"/>
        <v/>
      </c>
      <c r="G38" s="15"/>
      <c r="H38" s="15"/>
      <c r="I38" s="15"/>
    </row>
    <row r="39" spans="1:9" ht="13.2" x14ac:dyDescent="0.25">
      <c r="A39" s="25" t="str">
        <f t="shared" si="3"/>
        <v/>
      </c>
      <c r="B39" s="26" t="str">
        <f t="shared" si="4"/>
        <v/>
      </c>
      <c r="C39" s="27" t="str">
        <f t="shared" si="1"/>
        <v/>
      </c>
      <c r="D39" s="28" t="str">
        <f t="shared" si="2"/>
        <v/>
      </c>
      <c r="E39" s="29" t="str">
        <f t="shared" si="0"/>
        <v/>
      </c>
      <c r="F39" s="31" t="str">
        <f t="shared" si="5"/>
        <v/>
      </c>
      <c r="G39" s="15"/>
      <c r="H39" s="15"/>
      <c r="I39" s="15"/>
    </row>
    <row r="40" spans="1:9" ht="13.2" x14ac:dyDescent="0.25">
      <c r="A40" s="25" t="str">
        <f t="shared" si="3"/>
        <v/>
      </c>
      <c r="B40" s="26" t="str">
        <f t="shared" si="4"/>
        <v/>
      </c>
      <c r="C40" s="27" t="str">
        <f t="shared" si="1"/>
        <v/>
      </c>
      <c r="D40" s="28" t="str">
        <f t="shared" si="2"/>
        <v/>
      </c>
      <c r="E40" s="29" t="str">
        <f t="shared" si="0"/>
        <v/>
      </c>
      <c r="F40" s="31" t="str">
        <f t="shared" si="5"/>
        <v/>
      </c>
      <c r="G40" s="15"/>
      <c r="H40" s="15"/>
      <c r="I40" s="15"/>
    </row>
    <row r="41" spans="1:9" ht="13.2" x14ac:dyDescent="0.25">
      <c r="A41" s="25" t="str">
        <f t="shared" si="3"/>
        <v/>
      </c>
      <c r="B41" s="26" t="str">
        <f t="shared" si="4"/>
        <v/>
      </c>
      <c r="C41" s="27" t="str">
        <f t="shared" si="1"/>
        <v/>
      </c>
      <c r="D41" s="28" t="str">
        <f t="shared" si="2"/>
        <v/>
      </c>
      <c r="E41" s="29" t="str">
        <f t="shared" si="0"/>
        <v/>
      </c>
      <c r="F41" s="31" t="str">
        <f t="shared" si="5"/>
        <v/>
      </c>
      <c r="G41" s="15"/>
      <c r="H41" s="15"/>
      <c r="I41" s="15"/>
    </row>
    <row r="42" spans="1:9" ht="13.2" x14ac:dyDescent="0.25">
      <c r="A42" s="25" t="str">
        <f t="shared" si="3"/>
        <v/>
      </c>
      <c r="B42" s="26" t="str">
        <f t="shared" si="4"/>
        <v/>
      </c>
      <c r="C42" s="27" t="str">
        <f t="shared" si="1"/>
        <v/>
      </c>
      <c r="D42" s="28" t="str">
        <f t="shared" si="2"/>
        <v/>
      </c>
      <c r="E42" s="29" t="str">
        <f t="shared" si="0"/>
        <v/>
      </c>
      <c r="F42" s="31" t="str">
        <f t="shared" si="5"/>
        <v/>
      </c>
      <c r="G42" s="15"/>
      <c r="H42" s="15"/>
      <c r="I42" s="15"/>
    </row>
    <row r="43" spans="1:9" ht="13.2" x14ac:dyDescent="0.25">
      <c r="A43" s="25" t="str">
        <f t="shared" si="3"/>
        <v/>
      </c>
      <c r="B43" s="26" t="str">
        <f t="shared" si="4"/>
        <v/>
      </c>
      <c r="C43" s="27" t="str">
        <f t="shared" si="1"/>
        <v/>
      </c>
      <c r="D43" s="28" t="str">
        <f t="shared" si="2"/>
        <v/>
      </c>
      <c r="E43" s="29" t="str">
        <f t="shared" si="0"/>
        <v/>
      </c>
      <c r="F43" s="31" t="str">
        <f t="shared" si="5"/>
        <v/>
      </c>
      <c r="G43" s="15"/>
      <c r="H43" s="15"/>
      <c r="I43" s="15"/>
    </row>
    <row r="44" spans="1:9" ht="13.2" x14ac:dyDescent="0.25">
      <c r="A44" s="25" t="str">
        <f t="shared" si="3"/>
        <v/>
      </c>
      <c r="B44" s="26" t="str">
        <f t="shared" si="4"/>
        <v/>
      </c>
      <c r="C44" s="27" t="str">
        <f t="shared" si="1"/>
        <v/>
      </c>
      <c r="D44" s="28" t="str">
        <f t="shared" si="2"/>
        <v/>
      </c>
      <c r="E44" s="29" t="str">
        <f t="shared" si="0"/>
        <v/>
      </c>
      <c r="F44" s="31" t="str">
        <f t="shared" si="5"/>
        <v/>
      </c>
      <c r="G44" s="15"/>
      <c r="H44" s="15"/>
      <c r="I44" s="15"/>
    </row>
    <row r="45" spans="1:9" ht="13.2" x14ac:dyDescent="0.25">
      <c r="A45" s="25" t="str">
        <f t="shared" si="3"/>
        <v/>
      </c>
      <c r="B45" s="26" t="str">
        <f t="shared" si="4"/>
        <v/>
      </c>
      <c r="C45" s="27" t="str">
        <f t="shared" si="1"/>
        <v/>
      </c>
      <c r="D45" s="28" t="str">
        <f t="shared" si="2"/>
        <v/>
      </c>
      <c r="E45" s="29" t="str">
        <f t="shared" si="0"/>
        <v/>
      </c>
      <c r="F45" s="31" t="str">
        <f t="shared" si="5"/>
        <v/>
      </c>
      <c r="G45" s="15"/>
      <c r="H45" s="15"/>
      <c r="I45" s="15"/>
    </row>
    <row r="46" spans="1:9" ht="13.2" x14ac:dyDescent="0.25">
      <c r="A46" s="25" t="str">
        <f t="shared" si="3"/>
        <v/>
      </c>
      <c r="B46" s="26" t="str">
        <f t="shared" si="4"/>
        <v/>
      </c>
      <c r="C46" s="27" t="str">
        <f t="shared" si="1"/>
        <v/>
      </c>
      <c r="D46" s="28" t="str">
        <f t="shared" si="2"/>
        <v/>
      </c>
      <c r="E46" s="29" t="str">
        <f t="shared" si="0"/>
        <v/>
      </c>
      <c r="F46" s="31" t="str">
        <f t="shared" si="5"/>
        <v/>
      </c>
      <c r="G46" s="15"/>
      <c r="H46" s="15"/>
      <c r="I46" s="15"/>
    </row>
    <row r="47" spans="1:9" ht="13.2" x14ac:dyDescent="0.25">
      <c r="A47" s="25" t="str">
        <f t="shared" si="3"/>
        <v/>
      </c>
      <c r="B47" s="26" t="str">
        <f t="shared" si="4"/>
        <v/>
      </c>
      <c r="C47" s="27" t="str">
        <f t="shared" si="1"/>
        <v/>
      </c>
      <c r="D47" s="28" t="str">
        <f t="shared" si="2"/>
        <v/>
      </c>
      <c r="E47" s="29" t="str">
        <f t="shared" si="0"/>
        <v/>
      </c>
      <c r="F47" s="31" t="str">
        <f t="shared" si="5"/>
        <v/>
      </c>
      <c r="G47" s="15"/>
      <c r="H47" s="15"/>
      <c r="I47" s="15"/>
    </row>
    <row r="48" spans="1:9" ht="13.2" x14ac:dyDescent="0.25">
      <c r="A48" s="25" t="str">
        <f t="shared" si="3"/>
        <v/>
      </c>
      <c r="B48" s="26" t="str">
        <f t="shared" si="4"/>
        <v/>
      </c>
      <c r="C48" s="27" t="str">
        <f t="shared" si="1"/>
        <v/>
      </c>
      <c r="D48" s="28" t="str">
        <f t="shared" si="2"/>
        <v/>
      </c>
      <c r="E48" s="29" t="str">
        <f t="shared" si="0"/>
        <v/>
      </c>
      <c r="F48" s="31" t="str">
        <f t="shared" si="5"/>
        <v/>
      </c>
      <c r="G48" s="15"/>
      <c r="H48" s="15"/>
      <c r="I48" s="15"/>
    </row>
    <row r="49" spans="1:9" ht="13.2" x14ac:dyDescent="0.25">
      <c r="A49" s="25" t="str">
        <f t="shared" si="3"/>
        <v/>
      </c>
      <c r="B49" s="26" t="str">
        <f t="shared" si="4"/>
        <v/>
      </c>
      <c r="C49" s="27" t="str">
        <f t="shared" si="1"/>
        <v/>
      </c>
      <c r="D49" s="28" t="str">
        <f t="shared" si="2"/>
        <v/>
      </c>
      <c r="E49" s="29" t="str">
        <f t="shared" si="0"/>
        <v/>
      </c>
      <c r="F49" s="31" t="str">
        <f t="shared" si="5"/>
        <v/>
      </c>
      <c r="G49" s="15"/>
      <c r="H49" s="15"/>
      <c r="I49" s="15"/>
    </row>
    <row r="50" spans="1:9" ht="13.2" x14ac:dyDescent="0.25">
      <c r="A50" s="25" t="str">
        <f t="shared" si="3"/>
        <v/>
      </c>
      <c r="B50" s="26" t="str">
        <f t="shared" si="4"/>
        <v/>
      </c>
      <c r="C50" s="27" t="str">
        <f t="shared" si="1"/>
        <v/>
      </c>
      <c r="D50" s="28" t="str">
        <f t="shared" si="2"/>
        <v/>
      </c>
      <c r="E50" s="29" t="str">
        <f t="shared" si="0"/>
        <v/>
      </c>
      <c r="F50" s="31" t="str">
        <f t="shared" si="5"/>
        <v/>
      </c>
      <c r="G50" s="15"/>
      <c r="H50" s="15"/>
      <c r="I50" s="15"/>
    </row>
    <row r="51" spans="1:9" ht="13.2" x14ac:dyDescent="0.25">
      <c r="A51" s="25" t="str">
        <f t="shared" si="3"/>
        <v/>
      </c>
      <c r="B51" s="26" t="str">
        <f t="shared" si="4"/>
        <v/>
      </c>
      <c r="C51" s="27" t="str">
        <f t="shared" si="1"/>
        <v/>
      </c>
      <c r="D51" s="28" t="str">
        <f t="shared" si="2"/>
        <v/>
      </c>
      <c r="E51" s="29" t="str">
        <f t="shared" si="0"/>
        <v/>
      </c>
      <c r="F51" s="31" t="str">
        <f t="shared" si="5"/>
        <v/>
      </c>
      <c r="G51" s="15"/>
      <c r="H51" s="15"/>
      <c r="I51" s="15"/>
    </row>
    <row r="52" spans="1:9" ht="13.2" x14ac:dyDescent="0.25">
      <c r="A52" s="25" t="str">
        <f t="shared" si="3"/>
        <v/>
      </c>
      <c r="B52" s="26" t="str">
        <f t="shared" si="4"/>
        <v/>
      </c>
      <c r="C52" s="27" t="str">
        <f t="shared" si="1"/>
        <v/>
      </c>
      <c r="D52" s="28" t="str">
        <f t="shared" si="2"/>
        <v/>
      </c>
      <c r="E52" s="29" t="str">
        <f t="shared" si="0"/>
        <v/>
      </c>
      <c r="F52" s="31" t="str">
        <f t="shared" si="5"/>
        <v/>
      </c>
      <c r="G52" s="15"/>
      <c r="H52" s="15"/>
      <c r="I52" s="15"/>
    </row>
    <row r="53" spans="1:9" ht="13.2" x14ac:dyDescent="0.25">
      <c r="A53" s="25" t="str">
        <f t="shared" si="3"/>
        <v/>
      </c>
      <c r="B53" s="26" t="str">
        <f t="shared" si="4"/>
        <v/>
      </c>
      <c r="C53" s="27" t="str">
        <f t="shared" si="1"/>
        <v/>
      </c>
      <c r="D53" s="28" t="str">
        <f t="shared" si="2"/>
        <v/>
      </c>
      <c r="E53" s="29" t="str">
        <f t="shared" si="0"/>
        <v/>
      </c>
      <c r="F53" s="31" t="str">
        <f t="shared" si="5"/>
        <v/>
      </c>
      <c r="G53" s="15"/>
      <c r="H53" s="15"/>
      <c r="I53" s="15"/>
    </row>
    <row r="54" spans="1:9" ht="13.2" x14ac:dyDescent="0.25">
      <c r="A54" s="25" t="str">
        <f t="shared" si="3"/>
        <v/>
      </c>
      <c r="B54" s="26" t="str">
        <f t="shared" si="4"/>
        <v/>
      </c>
      <c r="C54" s="27" t="str">
        <f t="shared" si="1"/>
        <v/>
      </c>
      <c r="D54" s="28" t="str">
        <f t="shared" si="2"/>
        <v/>
      </c>
      <c r="E54" s="29" t="str">
        <f t="shared" si="0"/>
        <v/>
      </c>
      <c r="F54" s="31" t="str">
        <f t="shared" si="5"/>
        <v/>
      </c>
      <c r="G54" s="15"/>
      <c r="H54" s="15"/>
      <c r="I54" s="15"/>
    </row>
    <row r="55" spans="1:9" ht="13.2" x14ac:dyDescent="0.25">
      <c r="A55" s="25" t="str">
        <f t="shared" si="3"/>
        <v/>
      </c>
      <c r="B55" s="26" t="str">
        <f t="shared" si="4"/>
        <v/>
      </c>
      <c r="C55" s="27" t="str">
        <f t="shared" si="1"/>
        <v/>
      </c>
      <c r="D55" s="28" t="str">
        <f t="shared" si="2"/>
        <v/>
      </c>
      <c r="E55" s="29" t="str">
        <f t="shared" si="0"/>
        <v/>
      </c>
      <c r="F55" s="31" t="str">
        <f t="shared" si="5"/>
        <v/>
      </c>
      <c r="G55" s="15"/>
      <c r="H55" s="15"/>
      <c r="I55" s="15"/>
    </row>
    <row r="56" spans="1:9" ht="13.2" x14ac:dyDescent="0.25">
      <c r="A56" s="25" t="str">
        <f t="shared" si="3"/>
        <v/>
      </c>
      <c r="B56" s="26" t="str">
        <f t="shared" si="4"/>
        <v/>
      </c>
      <c r="C56" s="27" t="str">
        <f t="shared" si="1"/>
        <v/>
      </c>
      <c r="D56" s="28" t="str">
        <f t="shared" si="2"/>
        <v/>
      </c>
      <c r="E56" s="29" t="str">
        <f t="shared" si="0"/>
        <v/>
      </c>
      <c r="F56" s="31" t="str">
        <f t="shared" si="5"/>
        <v/>
      </c>
      <c r="G56" s="15"/>
      <c r="H56" s="15"/>
      <c r="I56" s="15"/>
    </row>
    <row r="57" spans="1:9" ht="13.2" x14ac:dyDescent="0.25">
      <c r="A57" s="25" t="str">
        <f t="shared" si="3"/>
        <v/>
      </c>
      <c r="B57" s="26" t="str">
        <f t="shared" si="4"/>
        <v/>
      </c>
      <c r="C57" s="27" t="str">
        <f t="shared" si="1"/>
        <v/>
      </c>
      <c r="D57" s="28" t="str">
        <f t="shared" si="2"/>
        <v/>
      </c>
      <c r="E57" s="29" t="str">
        <f t="shared" si="0"/>
        <v/>
      </c>
      <c r="F57" s="31" t="str">
        <f t="shared" si="5"/>
        <v/>
      </c>
      <c r="G57" s="15"/>
      <c r="H57" s="15"/>
      <c r="I57" s="15"/>
    </row>
    <row r="58" spans="1:9" ht="13.2" x14ac:dyDescent="0.25">
      <c r="A58" s="25" t="str">
        <f t="shared" si="3"/>
        <v/>
      </c>
      <c r="B58" s="26" t="str">
        <f t="shared" si="4"/>
        <v/>
      </c>
      <c r="C58" s="27" t="str">
        <f t="shared" si="1"/>
        <v/>
      </c>
      <c r="D58" s="28" t="str">
        <f t="shared" si="2"/>
        <v/>
      </c>
      <c r="E58" s="29" t="str">
        <f t="shared" si="0"/>
        <v/>
      </c>
      <c r="F58" s="31" t="str">
        <f t="shared" si="5"/>
        <v/>
      </c>
      <c r="G58" s="15"/>
      <c r="H58" s="15"/>
      <c r="I58" s="15"/>
    </row>
    <row r="59" spans="1:9" ht="13.2" x14ac:dyDescent="0.25">
      <c r="A59" s="25" t="str">
        <f t="shared" si="3"/>
        <v/>
      </c>
      <c r="B59" s="26" t="str">
        <f t="shared" si="4"/>
        <v/>
      </c>
      <c r="C59" s="27" t="str">
        <f t="shared" si="1"/>
        <v/>
      </c>
      <c r="D59" s="28" t="str">
        <f t="shared" si="2"/>
        <v/>
      </c>
      <c r="E59" s="29" t="str">
        <f t="shared" si="0"/>
        <v/>
      </c>
      <c r="F59" s="31" t="str">
        <f t="shared" si="5"/>
        <v/>
      </c>
      <c r="G59" s="15"/>
      <c r="H59" s="15"/>
      <c r="I59" s="15"/>
    </row>
    <row r="60" spans="1:9" ht="13.2" x14ac:dyDescent="0.25">
      <c r="A60" s="25" t="str">
        <f t="shared" si="3"/>
        <v/>
      </c>
      <c r="B60" s="26" t="str">
        <f t="shared" si="4"/>
        <v/>
      </c>
      <c r="C60" s="27" t="str">
        <f t="shared" si="1"/>
        <v/>
      </c>
      <c r="D60" s="28" t="str">
        <f t="shared" si="2"/>
        <v/>
      </c>
      <c r="E60" s="29" t="str">
        <f t="shared" si="0"/>
        <v/>
      </c>
      <c r="F60" s="31" t="str">
        <f t="shared" si="5"/>
        <v/>
      </c>
      <c r="G60" s="15"/>
      <c r="H60" s="15"/>
      <c r="I60" s="15"/>
    </row>
    <row r="61" spans="1:9" ht="13.2" x14ac:dyDescent="0.25">
      <c r="A61" s="25" t="str">
        <f t="shared" si="3"/>
        <v/>
      </c>
      <c r="B61" s="26" t="str">
        <f t="shared" si="4"/>
        <v/>
      </c>
      <c r="C61" s="27" t="str">
        <f t="shared" si="1"/>
        <v/>
      </c>
      <c r="D61" s="28" t="str">
        <f t="shared" si="2"/>
        <v/>
      </c>
      <c r="E61" s="29" t="str">
        <f t="shared" si="0"/>
        <v/>
      </c>
      <c r="F61" s="31" t="str">
        <f t="shared" si="5"/>
        <v/>
      </c>
      <c r="G61" s="15"/>
      <c r="H61" s="15"/>
      <c r="I61" s="15"/>
    </row>
    <row r="62" spans="1:9" ht="13.2" x14ac:dyDescent="0.25">
      <c r="A62" s="25" t="str">
        <f t="shared" si="3"/>
        <v/>
      </c>
      <c r="B62" s="26" t="str">
        <f t="shared" si="4"/>
        <v/>
      </c>
      <c r="C62" s="27" t="str">
        <f t="shared" si="1"/>
        <v/>
      </c>
      <c r="D62" s="28" t="str">
        <f t="shared" si="2"/>
        <v/>
      </c>
      <c r="E62" s="29" t="str">
        <f t="shared" si="0"/>
        <v/>
      </c>
      <c r="F62" s="31" t="str">
        <f t="shared" si="5"/>
        <v/>
      </c>
      <c r="G62" s="15"/>
      <c r="H62" s="15"/>
      <c r="I62" s="15"/>
    </row>
    <row r="63" spans="1:9" ht="13.2" x14ac:dyDescent="0.25">
      <c r="A63" s="25" t="str">
        <f t="shared" si="3"/>
        <v/>
      </c>
      <c r="B63" s="26" t="str">
        <f t="shared" si="4"/>
        <v/>
      </c>
      <c r="C63" s="27" t="str">
        <f t="shared" si="1"/>
        <v/>
      </c>
      <c r="D63" s="28" t="str">
        <f t="shared" si="2"/>
        <v/>
      </c>
      <c r="E63" s="29" t="str">
        <f t="shared" si="0"/>
        <v/>
      </c>
      <c r="F63" s="31" t="str">
        <f t="shared" si="5"/>
        <v/>
      </c>
      <c r="G63" s="15"/>
      <c r="H63" s="15"/>
      <c r="I63" s="15"/>
    </row>
    <row r="64" spans="1:9" ht="13.2" x14ac:dyDescent="0.25">
      <c r="A64" s="25" t="str">
        <f t="shared" si="3"/>
        <v/>
      </c>
      <c r="B64" s="26" t="str">
        <f t="shared" si="4"/>
        <v/>
      </c>
      <c r="C64" s="27" t="str">
        <f t="shared" si="1"/>
        <v/>
      </c>
      <c r="D64" s="28" t="str">
        <f t="shared" si="2"/>
        <v/>
      </c>
      <c r="E64" s="29" t="str">
        <f t="shared" si="0"/>
        <v/>
      </c>
      <c r="F64" s="31" t="str">
        <f t="shared" si="5"/>
        <v/>
      </c>
      <c r="G64" s="15"/>
      <c r="H64" s="15"/>
      <c r="I64" s="15"/>
    </row>
    <row r="65" spans="1:9" ht="13.2" x14ac:dyDescent="0.25">
      <c r="A65" s="25" t="str">
        <f t="shared" si="3"/>
        <v/>
      </c>
      <c r="B65" s="26" t="str">
        <f t="shared" si="4"/>
        <v/>
      </c>
      <c r="C65" s="27" t="str">
        <f t="shared" si="1"/>
        <v/>
      </c>
      <c r="D65" s="28" t="str">
        <f t="shared" si="2"/>
        <v/>
      </c>
      <c r="E65" s="29" t="str">
        <f t="shared" si="0"/>
        <v/>
      </c>
      <c r="F65" s="31" t="str">
        <f t="shared" si="5"/>
        <v/>
      </c>
      <c r="G65" s="15"/>
      <c r="H65" s="15"/>
      <c r="I65" s="15"/>
    </row>
    <row r="66" spans="1:9" ht="13.2" x14ac:dyDescent="0.25">
      <c r="A66" s="25" t="str">
        <f t="shared" si="3"/>
        <v/>
      </c>
      <c r="B66" s="26" t="str">
        <f t="shared" si="4"/>
        <v/>
      </c>
      <c r="C66" s="27" t="str">
        <f t="shared" si="1"/>
        <v/>
      </c>
      <c r="D66" s="28" t="str">
        <f t="shared" si="2"/>
        <v/>
      </c>
      <c r="E66" s="29" t="str">
        <f t="shared" si="0"/>
        <v/>
      </c>
      <c r="F66" s="31" t="str">
        <f t="shared" si="5"/>
        <v/>
      </c>
      <c r="G66" s="15"/>
      <c r="H66" s="15"/>
      <c r="I66" s="15"/>
    </row>
    <row r="67" spans="1:9" ht="13.2" x14ac:dyDescent="0.25">
      <c r="A67" s="25" t="str">
        <f t="shared" si="3"/>
        <v/>
      </c>
      <c r="B67" s="26" t="str">
        <f t="shared" si="4"/>
        <v/>
      </c>
      <c r="C67" s="27" t="str">
        <f t="shared" si="1"/>
        <v/>
      </c>
      <c r="D67" s="28" t="str">
        <f t="shared" si="2"/>
        <v/>
      </c>
      <c r="E67" s="29" t="str">
        <f t="shared" si="0"/>
        <v/>
      </c>
      <c r="F67" s="31" t="str">
        <f t="shared" si="5"/>
        <v/>
      </c>
      <c r="G67" s="15"/>
      <c r="H67" s="15"/>
      <c r="I67" s="15"/>
    </row>
    <row r="68" spans="1:9" ht="13.2" x14ac:dyDescent="0.25">
      <c r="A68" s="25" t="str">
        <f t="shared" si="3"/>
        <v/>
      </c>
      <c r="B68" s="26" t="str">
        <f t="shared" si="4"/>
        <v/>
      </c>
      <c r="C68" s="27" t="str">
        <f t="shared" si="1"/>
        <v/>
      </c>
      <c r="D68" s="28" t="str">
        <f t="shared" si="2"/>
        <v/>
      </c>
      <c r="E68" s="29" t="str">
        <f t="shared" si="0"/>
        <v/>
      </c>
      <c r="F68" s="31" t="str">
        <f t="shared" si="5"/>
        <v/>
      </c>
      <c r="G68" s="15"/>
      <c r="H68" s="15"/>
      <c r="I68" s="15"/>
    </row>
    <row r="69" spans="1:9" ht="13.2" x14ac:dyDescent="0.25">
      <c r="A69" s="25" t="str">
        <f t="shared" si="3"/>
        <v/>
      </c>
      <c r="B69" s="26" t="str">
        <f t="shared" si="4"/>
        <v/>
      </c>
      <c r="C69" s="27" t="str">
        <f t="shared" si="1"/>
        <v/>
      </c>
      <c r="D69" s="28" t="str">
        <f t="shared" si="2"/>
        <v/>
      </c>
      <c r="E69" s="29" t="str">
        <f t="shared" si="0"/>
        <v/>
      </c>
      <c r="F69" s="31" t="str">
        <f t="shared" si="5"/>
        <v/>
      </c>
      <c r="G69" s="15"/>
      <c r="H69" s="15"/>
      <c r="I69" s="15"/>
    </row>
    <row r="70" spans="1:9" ht="13.2" x14ac:dyDescent="0.25">
      <c r="A70" s="25" t="str">
        <f t="shared" si="3"/>
        <v/>
      </c>
      <c r="B70" s="26" t="str">
        <f t="shared" si="4"/>
        <v/>
      </c>
      <c r="C70" s="27" t="str">
        <f t="shared" si="1"/>
        <v/>
      </c>
      <c r="D70" s="28" t="str">
        <f t="shared" si="2"/>
        <v/>
      </c>
      <c r="E70" s="29" t="str">
        <f t="shared" si="0"/>
        <v/>
      </c>
      <c r="F70" s="31" t="str">
        <f t="shared" si="5"/>
        <v/>
      </c>
      <c r="G70" s="15"/>
      <c r="H70" s="15"/>
      <c r="I70" s="15"/>
    </row>
    <row r="71" spans="1:9" ht="13.2" x14ac:dyDescent="0.25">
      <c r="A71" s="25" t="str">
        <f t="shared" si="3"/>
        <v/>
      </c>
      <c r="B71" s="26" t="str">
        <f t="shared" si="4"/>
        <v/>
      </c>
      <c r="C71" s="27" t="str">
        <f t="shared" si="1"/>
        <v/>
      </c>
      <c r="D71" s="28" t="str">
        <f t="shared" si="2"/>
        <v/>
      </c>
      <c r="E71" s="29" t="str">
        <f t="shared" si="0"/>
        <v/>
      </c>
      <c r="F71" s="31" t="str">
        <f t="shared" si="5"/>
        <v/>
      </c>
      <c r="G71" s="15"/>
      <c r="H71" s="15"/>
      <c r="I71" s="15"/>
    </row>
    <row r="72" spans="1:9" ht="13.2" x14ac:dyDescent="0.25">
      <c r="A72" s="25" t="str">
        <f t="shared" si="3"/>
        <v/>
      </c>
      <c r="B72" s="26" t="str">
        <f t="shared" si="4"/>
        <v/>
      </c>
      <c r="C72" s="27" t="str">
        <f t="shared" si="1"/>
        <v/>
      </c>
      <c r="D72" s="28" t="str">
        <f t="shared" si="2"/>
        <v/>
      </c>
      <c r="E72" s="29" t="str">
        <f t="shared" si="0"/>
        <v/>
      </c>
      <c r="F72" s="31" t="str">
        <f t="shared" si="5"/>
        <v/>
      </c>
      <c r="G72" s="15"/>
      <c r="H72" s="15"/>
      <c r="I72" s="15"/>
    </row>
    <row r="73" spans="1:9" ht="13.2" x14ac:dyDescent="0.25">
      <c r="A73" s="25" t="str">
        <f t="shared" si="3"/>
        <v/>
      </c>
      <c r="B73" s="26" t="str">
        <f t="shared" si="4"/>
        <v/>
      </c>
      <c r="C73" s="27" t="str">
        <f t="shared" si="1"/>
        <v/>
      </c>
      <c r="D73" s="28" t="str">
        <f t="shared" si="2"/>
        <v/>
      </c>
      <c r="E73" s="29" t="str">
        <f t="shared" si="0"/>
        <v/>
      </c>
      <c r="F73" s="31" t="str">
        <f t="shared" si="5"/>
        <v/>
      </c>
      <c r="G73" s="15"/>
      <c r="H73" s="15"/>
      <c r="I73" s="15"/>
    </row>
    <row r="74" spans="1:9" ht="13.2" x14ac:dyDescent="0.25">
      <c r="A74" s="25" t="str">
        <f t="shared" si="3"/>
        <v/>
      </c>
      <c r="B74" s="26" t="str">
        <f t="shared" si="4"/>
        <v/>
      </c>
      <c r="C74" s="27" t="str">
        <f t="shared" si="1"/>
        <v/>
      </c>
      <c r="D74" s="28" t="str">
        <f t="shared" si="2"/>
        <v/>
      </c>
      <c r="E74" s="29" t="str">
        <f t="shared" si="0"/>
        <v/>
      </c>
      <c r="F74" s="31" t="str">
        <f t="shared" si="5"/>
        <v/>
      </c>
      <c r="G74" s="15"/>
      <c r="H74" s="15"/>
      <c r="I74" s="15"/>
    </row>
    <row r="75" spans="1:9" ht="13.2" x14ac:dyDescent="0.25">
      <c r="A75" s="25" t="str">
        <f t="shared" si="3"/>
        <v/>
      </c>
      <c r="B75" s="26" t="str">
        <f t="shared" si="4"/>
        <v/>
      </c>
      <c r="C75" s="27" t="str">
        <f t="shared" si="1"/>
        <v/>
      </c>
      <c r="D75" s="28" t="str">
        <f t="shared" si="2"/>
        <v/>
      </c>
      <c r="E75" s="29" t="str">
        <f t="shared" si="0"/>
        <v/>
      </c>
      <c r="F75" s="31" t="str">
        <f t="shared" si="5"/>
        <v/>
      </c>
      <c r="G75" s="15"/>
      <c r="H75" s="15"/>
      <c r="I75" s="15"/>
    </row>
    <row r="76" spans="1:9" ht="13.2" x14ac:dyDescent="0.25">
      <c r="A76" s="25" t="str">
        <f t="shared" si="3"/>
        <v/>
      </c>
      <c r="B76" s="26" t="str">
        <f t="shared" si="4"/>
        <v/>
      </c>
      <c r="C76" s="27" t="str">
        <f t="shared" si="1"/>
        <v/>
      </c>
      <c r="D76" s="28" t="str">
        <f t="shared" si="2"/>
        <v/>
      </c>
      <c r="E76" s="29" t="str">
        <f t="shared" si="0"/>
        <v/>
      </c>
      <c r="F76" s="31" t="str">
        <f t="shared" si="5"/>
        <v/>
      </c>
      <c r="G76" s="15"/>
      <c r="H76" s="15"/>
      <c r="I76" s="15"/>
    </row>
    <row r="77" spans="1:9" ht="13.2" x14ac:dyDescent="0.25">
      <c r="A77" s="25" t="str">
        <f t="shared" si="3"/>
        <v/>
      </c>
      <c r="B77" s="26" t="str">
        <f t="shared" si="4"/>
        <v/>
      </c>
      <c r="C77" s="27" t="str">
        <f t="shared" si="1"/>
        <v/>
      </c>
      <c r="D77" s="28" t="str">
        <f t="shared" si="2"/>
        <v/>
      </c>
      <c r="E77" s="29" t="str">
        <f t="shared" si="0"/>
        <v/>
      </c>
      <c r="F77" s="31" t="str">
        <f t="shared" si="5"/>
        <v/>
      </c>
      <c r="G77" s="15"/>
      <c r="H77" s="15"/>
      <c r="I77" s="15"/>
    </row>
    <row r="78" spans="1:9" ht="13.2" x14ac:dyDescent="0.25">
      <c r="A78" s="25" t="str">
        <f t="shared" si="3"/>
        <v/>
      </c>
      <c r="B78" s="26" t="str">
        <f t="shared" si="4"/>
        <v/>
      </c>
      <c r="C78" s="27" t="str">
        <f t="shared" si="1"/>
        <v/>
      </c>
      <c r="D78" s="28" t="str">
        <f t="shared" si="2"/>
        <v/>
      </c>
      <c r="E78" s="29" t="str">
        <f t="shared" si="0"/>
        <v/>
      </c>
      <c r="F78" s="31" t="str">
        <f t="shared" si="5"/>
        <v/>
      </c>
      <c r="G78" s="15"/>
      <c r="H78" s="15"/>
      <c r="I78" s="15"/>
    </row>
    <row r="79" spans="1:9" ht="13.2" x14ac:dyDescent="0.25">
      <c r="A79" s="25" t="str">
        <f t="shared" si="3"/>
        <v/>
      </c>
      <c r="B79" s="26" t="str">
        <f t="shared" si="4"/>
        <v/>
      </c>
      <c r="C79" s="27" t="str">
        <f t="shared" si="1"/>
        <v/>
      </c>
      <c r="D79" s="28" t="str">
        <f t="shared" si="2"/>
        <v/>
      </c>
      <c r="E79" s="29" t="str">
        <f t="shared" si="0"/>
        <v/>
      </c>
      <c r="F79" s="31" t="str">
        <f t="shared" si="5"/>
        <v/>
      </c>
      <c r="G79" s="15"/>
      <c r="H79" s="15"/>
      <c r="I79" s="15"/>
    </row>
    <row r="80" spans="1:9" ht="13.2" x14ac:dyDescent="0.25">
      <c r="A80" s="25" t="str">
        <f t="shared" si="3"/>
        <v/>
      </c>
      <c r="B80" s="26" t="str">
        <f t="shared" si="4"/>
        <v/>
      </c>
      <c r="C80" s="27" t="str">
        <f t="shared" si="1"/>
        <v/>
      </c>
      <c r="D80" s="28" t="str">
        <f t="shared" si="2"/>
        <v/>
      </c>
      <c r="E80" s="29" t="str">
        <f t="shared" si="0"/>
        <v/>
      </c>
      <c r="F80" s="31" t="str">
        <f t="shared" si="5"/>
        <v/>
      </c>
      <c r="G80" s="15"/>
      <c r="H80" s="15"/>
      <c r="I80" s="15"/>
    </row>
    <row r="81" spans="1:9" ht="13.2" x14ac:dyDescent="0.25">
      <c r="A81" s="25" t="str">
        <f t="shared" si="3"/>
        <v/>
      </c>
      <c r="B81" s="26" t="str">
        <f t="shared" si="4"/>
        <v/>
      </c>
      <c r="C81" s="27" t="str">
        <f t="shared" si="1"/>
        <v/>
      </c>
      <c r="D81" s="28" t="str">
        <f t="shared" si="2"/>
        <v/>
      </c>
      <c r="E81" s="29" t="str">
        <f t="shared" si="0"/>
        <v/>
      </c>
      <c r="F81" s="31" t="str">
        <f t="shared" si="5"/>
        <v/>
      </c>
      <c r="G81" s="15"/>
      <c r="H81" s="15"/>
      <c r="I81" s="15"/>
    </row>
    <row r="82" spans="1:9" ht="13.2" x14ac:dyDescent="0.25">
      <c r="A82" s="25" t="str">
        <f t="shared" si="3"/>
        <v/>
      </c>
      <c r="B82" s="26" t="str">
        <f t="shared" si="4"/>
        <v/>
      </c>
      <c r="C82" s="27" t="str">
        <f t="shared" si="1"/>
        <v/>
      </c>
      <c r="D82" s="28" t="str">
        <f t="shared" si="2"/>
        <v/>
      </c>
      <c r="E82" s="29" t="str">
        <f t="shared" si="0"/>
        <v/>
      </c>
      <c r="F82" s="31" t="str">
        <f t="shared" si="5"/>
        <v/>
      </c>
      <c r="G82" s="15"/>
      <c r="H82" s="15"/>
      <c r="I82" s="15"/>
    </row>
    <row r="83" spans="1:9" ht="13.2" x14ac:dyDescent="0.25">
      <c r="A83" s="25" t="str">
        <f t="shared" si="3"/>
        <v/>
      </c>
      <c r="B83" s="26" t="str">
        <f t="shared" si="4"/>
        <v/>
      </c>
      <c r="C83" s="27" t="str">
        <f t="shared" si="1"/>
        <v/>
      </c>
      <c r="D83" s="28" t="str">
        <f t="shared" si="2"/>
        <v/>
      </c>
      <c r="E83" s="29" t="str">
        <f t="shared" si="0"/>
        <v/>
      </c>
      <c r="F83" s="31" t="str">
        <f t="shared" si="5"/>
        <v/>
      </c>
      <c r="G83" s="15"/>
      <c r="H83" s="15"/>
      <c r="I83" s="15"/>
    </row>
    <row r="84" spans="1:9" ht="13.2" x14ac:dyDescent="0.25">
      <c r="A84" s="25" t="str">
        <f t="shared" si="3"/>
        <v/>
      </c>
      <c r="B84" s="26" t="str">
        <f t="shared" si="4"/>
        <v/>
      </c>
      <c r="C84" s="27" t="str">
        <f t="shared" si="1"/>
        <v/>
      </c>
      <c r="D84" s="28" t="str">
        <f t="shared" si="2"/>
        <v/>
      </c>
      <c r="E84" s="29" t="str">
        <f t="shared" si="0"/>
        <v/>
      </c>
      <c r="F84" s="31" t="str">
        <f t="shared" si="5"/>
        <v/>
      </c>
      <c r="G84" s="15"/>
      <c r="H84" s="15"/>
      <c r="I84" s="15"/>
    </row>
    <row r="85" spans="1:9" ht="13.2" x14ac:dyDescent="0.25">
      <c r="A85" s="25" t="str">
        <f t="shared" si="3"/>
        <v/>
      </c>
      <c r="B85" s="26" t="str">
        <f t="shared" si="4"/>
        <v/>
      </c>
      <c r="C85" s="27" t="str">
        <f t="shared" si="1"/>
        <v/>
      </c>
      <c r="D85" s="28" t="str">
        <f t="shared" si="2"/>
        <v/>
      </c>
      <c r="E85" s="29" t="str">
        <f t="shared" si="0"/>
        <v/>
      </c>
      <c r="F85" s="31" t="str">
        <f t="shared" si="5"/>
        <v/>
      </c>
      <c r="G85" s="15"/>
      <c r="H85" s="15"/>
      <c r="I85" s="15"/>
    </row>
    <row r="86" spans="1:9" ht="13.2" x14ac:dyDescent="0.25">
      <c r="A86" s="25" t="str">
        <f t="shared" si="3"/>
        <v/>
      </c>
      <c r="B86" s="26" t="str">
        <f t="shared" si="4"/>
        <v/>
      </c>
      <c r="C86" s="27" t="str">
        <f t="shared" si="1"/>
        <v/>
      </c>
      <c r="D86" s="28" t="str">
        <f t="shared" si="2"/>
        <v/>
      </c>
      <c r="E86" s="29" t="str">
        <f t="shared" si="0"/>
        <v/>
      </c>
      <c r="F86" s="31" t="str">
        <f t="shared" si="5"/>
        <v/>
      </c>
      <c r="G86" s="15"/>
      <c r="H86" s="15"/>
      <c r="I86" s="15"/>
    </row>
    <row r="87" spans="1:9" ht="13.2" x14ac:dyDescent="0.25">
      <c r="A87" s="25" t="str">
        <f t="shared" si="3"/>
        <v/>
      </c>
      <c r="B87" s="26" t="str">
        <f t="shared" si="4"/>
        <v/>
      </c>
      <c r="C87" s="27" t="str">
        <f t="shared" si="1"/>
        <v/>
      </c>
      <c r="D87" s="28" t="str">
        <f t="shared" si="2"/>
        <v/>
      </c>
      <c r="E87" s="29" t="str">
        <f t="shared" si="0"/>
        <v/>
      </c>
      <c r="F87" s="31" t="str">
        <f t="shared" si="5"/>
        <v/>
      </c>
      <c r="G87" s="15"/>
      <c r="H87" s="15"/>
      <c r="I87" s="15"/>
    </row>
    <row r="88" spans="1:9" ht="13.2" x14ac:dyDescent="0.25">
      <c r="A88" s="25" t="str">
        <f t="shared" si="3"/>
        <v/>
      </c>
      <c r="B88" s="26" t="str">
        <f t="shared" si="4"/>
        <v/>
      </c>
      <c r="C88" s="27" t="str">
        <f t="shared" si="1"/>
        <v/>
      </c>
      <c r="D88" s="28" t="str">
        <f t="shared" si="2"/>
        <v/>
      </c>
      <c r="E88" s="29" t="str">
        <f t="shared" ref="E88:E151" si="6">IF(A88="","",IF($C$16="Monthly",-IPMT($C$14/12,A88,$C$17,$C$12),-IPMT($C$14,A88,$C$17,$C$12)))</f>
        <v/>
      </c>
      <c r="F88" s="31" t="str">
        <f t="shared" si="5"/>
        <v/>
      </c>
      <c r="G88" s="15"/>
      <c r="H88" s="15"/>
      <c r="I88" s="15"/>
    </row>
    <row r="89" spans="1:9" ht="13.2" x14ac:dyDescent="0.25">
      <c r="A89" s="25" t="str">
        <f t="shared" si="3"/>
        <v/>
      </c>
      <c r="B89" s="26" t="str">
        <f t="shared" si="4"/>
        <v/>
      </c>
      <c r="C89" s="27" t="str">
        <f t="shared" ref="C89:C152" si="7">IF(A89="","",$C$19)</f>
        <v/>
      </c>
      <c r="D89" s="28" t="str">
        <f t="shared" ref="D89:D152" si="8">IF(A89="","",C89-E89)</f>
        <v/>
      </c>
      <c r="E89" s="29" t="str">
        <f t="shared" si="6"/>
        <v/>
      </c>
      <c r="F89" s="31" t="str">
        <f t="shared" si="5"/>
        <v/>
      </c>
      <c r="G89" s="15"/>
      <c r="H89" s="15"/>
      <c r="I89" s="15"/>
    </row>
    <row r="90" spans="1:9" ht="13.2" x14ac:dyDescent="0.25">
      <c r="A90" s="25" t="str">
        <f t="shared" ref="A90:A153" si="9">IF(OR(A89&gt;=$C$17,F89&lt;0,F89=0,F89=""),"",A89+1)</f>
        <v/>
      </c>
      <c r="B90" s="26" t="str">
        <f t="shared" ref="B90:B153" si="10">IF(A90="","",(IF($C$16="Monthly",EDATE(B89,1),EDATE(B89,12))))</f>
        <v/>
      </c>
      <c r="C90" s="27" t="str">
        <f t="shared" si="7"/>
        <v/>
      </c>
      <c r="D90" s="28" t="str">
        <f t="shared" si="8"/>
        <v/>
      </c>
      <c r="E90" s="29" t="str">
        <f t="shared" si="6"/>
        <v/>
      </c>
      <c r="F90" s="31" t="str">
        <f t="shared" ref="F90:F153" si="11">IF(A90="","",F89-D90)</f>
        <v/>
      </c>
      <c r="G90" s="15"/>
      <c r="H90" s="15"/>
      <c r="I90" s="15"/>
    </row>
    <row r="91" spans="1:9" ht="13.2" x14ac:dyDescent="0.25">
      <c r="A91" s="25" t="str">
        <f t="shared" si="9"/>
        <v/>
      </c>
      <c r="B91" s="26" t="str">
        <f t="shared" si="10"/>
        <v/>
      </c>
      <c r="C91" s="27" t="str">
        <f t="shared" si="7"/>
        <v/>
      </c>
      <c r="D91" s="28" t="str">
        <f t="shared" si="8"/>
        <v/>
      </c>
      <c r="E91" s="29" t="str">
        <f t="shared" si="6"/>
        <v/>
      </c>
      <c r="F91" s="31" t="str">
        <f t="shared" si="11"/>
        <v/>
      </c>
      <c r="G91" s="15"/>
      <c r="H91" s="15"/>
      <c r="I91" s="15"/>
    </row>
    <row r="92" spans="1:9" ht="13.2" x14ac:dyDescent="0.25">
      <c r="A92" s="25" t="str">
        <f t="shared" si="9"/>
        <v/>
      </c>
      <c r="B92" s="26" t="str">
        <f t="shared" si="10"/>
        <v/>
      </c>
      <c r="C92" s="27" t="str">
        <f t="shared" si="7"/>
        <v/>
      </c>
      <c r="D92" s="28" t="str">
        <f t="shared" si="8"/>
        <v/>
      </c>
      <c r="E92" s="29" t="str">
        <f t="shared" si="6"/>
        <v/>
      </c>
      <c r="F92" s="31" t="str">
        <f t="shared" si="11"/>
        <v/>
      </c>
      <c r="G92" s="15"/>
      <c r="H92" s="15"/>
      <c r="I92" s="15"/>
    </row>
    <row r="93" spans="1:9" ht="13.2" x14ac:dyDescent="0.25">
      <c r="A93" s="25" t="str">
        <f t="shared" si="9"/>
        <v/>
      </c>
      <c r="B93" s="26" t="str">
        <f t="shared" si="10"/>
        <v/>
      </c>
      <c r="C93" s="27" t="str">
        <f t="shared" si="7"/>
        <v/>
      </c>
      <c r="D93" s="28" t="str">
        <f t="shared" si="8"/>
        <v/>
      </c>
      <c r="E93" s="29" t="str">
        <f t="shared" si="6"/>
        <v/>
      </c>
      <c r="F93" s="31" t="str">
        <f t="shared" si="11"/>
        <v/>
      </c>
      <c r="G93" s="15"/>
      <c r="H93" s="15"/>
      <c r="I93" s="15"/>
    </row>
    <row r="94" spans="1:9" ht="13.2" x14ac:dyDescent="0.25">
      <c r="A94" s="25" t="str">
        <f t="shared" si="9"/>
        <v/>
      </c>
      <c r="B94" s="26" t="str">
        <f t="shared" si="10"/>
        <v/>
      </c>
      <c r="C94" s="27" t="str">
        <f t="shared" si="7"/>
        <v/>
      </c>
      <c r="D94" s="28" t="str">
        <f t="shared" si="8"/>
        <v/>
      </c>
      <c r="E94" s="29" t="str">
        <f t="shared" si="6"/>
        <v/>
      </c>
      <c r="F94" s="31" t="str">
        <f t="shared" si="11"/>
        <v/>
      </c>
      <c r="G94" s="15"/>
      <c r="H94" s="15"/>
      <c r="I94" s="15"/>
    </row>
    <row r="95" spans="1:9" ht="13.2" x14ac:dyDescent="0.25">
      <c r="A95" s="25" t="str">
        <f t="shared" si="9"/>
        <v/>
      </c>
      <c r="B95" s="26" t="str">
        <f t="shared" si="10"/>
        <v/>
      </c>
      <c r="C95" s="27" t="str">
        <f t="shared" si="7"/>
        <v/>
      </c>
      <c r="D95" s="28" t="str">
        <f t="shared" si="8"/>
        <v/>
      </c>
      <c r="E95" s="29" t="str">
        <f t="shared" si="6"/>
        <v/>
      </c>
      <c r="F95" s="31" t="str">
        <f t="shared" si="11"/>
        <v/>
      </c>
      <c r="G95" s="15"/>
      <c r="H95" s="15"/>
      <c r="I95" s="15"/>
    </row>
    <row r="96" spans="1:9" ht="13.2" x14ac:dyDescent="0.25">
      <c r="A96" s="25" t="str">
        <f t="shared" si="9"/>
        <v/>
      </c>
      <c r="B96" s="26" t="str">
        <f t="shared" si="10"/>
        <v/>
      </c>
      <c r="C96" s="27" t="str">
        <f t="shared" si="7"/>
        <v/>
      </c>
      <c r="D96" s="28" t="str">
        <f t="shared" si="8"/>
        <v/>
      </c>
      <c r="E96" s="29" t="str">
        <f t="shared" si="6"/>
        <v/>
      </c>
      <c r="F96" s="31" t="str">
        <f t="shared" si="11"/>
        <v/>
      </c>
      <c r="G96" s="15"/>
      <c r="H96" s="15"/>
      <c r="I96" s="15"/>
    </row>
    <row r="97" spans="1:9" ht="13.2" x14ac:dyDescent="0.25">
      <c r="A97" s="25" t="str">
        <f t="shared" si="9"/>
        <v/>
      </c>
      <c r="B97" s="26" t="str">
        <f t="shared" si="10"/>
        <v/>
      </c>
      <c r="C97" s="27" t="str">
        <f t="shared" si="7"/>
        <v/>
      </c>
      <c r="D97" s="28" t="str">
        <f t="shared" si="8"/>
        <v/>
      </c>
      <c r="E97" s="29" t="str">
        <f t="shared" si="6"/>
        <v/>
      </c>
      <c r="F97" s="31" t="str">
        <f t="shared" si="11"/>
        <v/>
      </c>
      <c r="G97" s="15"/>
      <c r="H97" s="15"/>
      <c r="I97" s="15"/>
    </row>
    <row r="98" spans="1:9" ht="13.2" x14ac:dyDescent="0.25">
      <c r="A98" s="25" t="str">
        <f t="shared" si="9"/>
        <v/>
      </c>
      <c r="B98" s="26" t="str">
        <f t="shared" si="10"/>
        <v/>
      </c>
      <c r="C98" s="27" t="str">
        <f t="shared" si="7"/>
        <v/>
      </c>
      <c r="D98" s="28" t="str">
        <f t="shared" si="8"/>
        <v/>
      </c>
      <c r="E98" s="29" t="str">
        <f t="shared" si="6"/>
        <v/>
      </c>
      <c r="F98" s="31" t="str">
        <f t="shared" si="11"/>
        <v/>
      </c>
      <c r="G98" s="15"/>
      <c r="H98" s="15"/>
      <c r="I98" s="15"/>
    </row>
    <row r="99" spans="1:9" ht="13.2" x14ac:dyDescent="0.25">
      <c r="A99" s="25" t="str">
        <f t="shared" si="9"/>
        <v/>
      </c>
      <c r="B99" s="26" t="str">
        <f t="shared" si="10"/>
        <v/>
      </c>
      <c r="C99" s="27" t="str">
        <f t="shared" si="7"/>
        <v/>
      </c>
      <c r="D99" s="28" t="str">
        <f t="shared" si="8"/>
        <v/>
      </c>
      <c r="E99" s="29" t="str">
        <f t="shared" si="6"/>
        <v/>
      </c>
      <c r="F99" s="31" t="str">
        <f t="shared" si="11"/>
        <v/>
      </c>
      <c r="G99" s="15"/>
      <c r="H99" s="15"/>
      <c r="I99" s="15"/>
    </row>
    <row r="100" spans="1:9" ht="13.2" x14ac:dyDescent="0.25">
      <c r="A100" s="25" t="str">
        <f t="shared" si="9"/>
        <v/>
      </c>
      <c r="B100" s="26" t="str">
        <f t="shared" si="10"/>
        <v/>
      </c>
      <c r="C100" s="27" t="str">
        <f t="shared" si="7"/>
        <v/>
      </c>
      <c r="D100" s="28" t="str">
        <f t="shared" si="8"/>
        <v/>
      </c>
      <c r="E100" s="29" t="str">
        <f t="shared" si="6"/>
        <v/>
      </c>
      <c r="F100" s="31" t="str">
        <f t="shared" si="11"/>
        <v/>
      </c>
      <c r="G100" s="15"/>
      <c r="H100" s="15"/>
      <c r="I100" s="15"/>
    </row>
    <row r="101" spans="1:9" ht="13.2" x14ac:dyDescent="0.25">
      <c r="A101" s="25" t="str">
        <f t="shared" si="9"/>
        <v/>
      </c>
      <c r="B101" s="26" t="str">
        <f t="shared" si="10"/>
        <v/>
      </c>
      <c r="C101" s="27" t="str">
        <f t="shared" si="7"/>
        <v/>
      </c>
      <c r="D101" s="28" t="str">
        <f t="shared" si="8"/>
        <v/>
      </c>
      <c r="E101" s="29" t="str">
        <f t="shared" si="6"/>
        <v/>
      </c>
      <c r="F101" s="31" t="str">
        <f t="shared" si="11"/>
        <v/>
      </c>
      <c r="G101" s="15"/>
      <c r="H101" s="15"/>
      <c r="I101" s="15"/>
    </row>
    <row r="102" spans="1:9" ht="13.2" x14ac:dyDescent="0.25">
      <c r="A102" s="25" t="str">
        <f t="shared" si="9"/>
        <v/>
      </c>
      <c r="B102" s="26" t="str">
        <f t="shared" si="10"/>
        <v/>
      </c>
      <c r="C102" s="27" t="str">
        <f t="shared" si="7"/>
        <v/>
      </c>
      <c r="D102" s="28" t="str">
        <f t="shared" si="8"/>
        <v/>
      </c>
      <c r="E102" s="29" t="str">
        <f t="shared" si="6"/>
        <v/>
      </c>
      <c r="F102" s="31" t="str">
        <f t="shared" si="11"/>
        <v/>
      </c>
      <c r="G102" s="15"/>
      <c r="H102" s="15"/>
      <c r="I102" s="15"/>
    </row>
    <row r="103" spans="1:9" ht="13.2" x14ac:dyDescent="0.25">
      <c r="A103" s="25" t="str">
        <f t="shared" si="9"/>
        <v/>
      </c>
      <c r="B103" s="26" t="str">
        <f t="shared" si="10"/>
        <v/>
      </c>
      <c r="C103" s="27" t="str">
        <f t="shared" si="7"/>
        <v/>
      </c>
      <c r="D103" s="28" t="str">
        <f t="shared" si="8"/>
        <v/>
      </c>
      <c r="E103" s="29" t="str">
        <f t="shared" si="6"/>
        <v/>
      </c>
      <c r="F103" s="31" t="str">
        <f t="shared" si="11"/>
        <v/>
      </c>
      <c r="G103" s="15"/>
      <c r="H103" s="15"/>
      <c r="I103" s="15"/>
    </row>
    <row r="104" spans="1:9" ht="13.2" x14ac:dyDescent="0.25">
      <c r="A104" s="25" t="str">
        <f t="shared" si="9"/>
        <v/>
      </c>
      <c r="B104" s="26" t="str">
        <f t="shared" si="10"/>
        <v/>
      </c>
      <c r="C104" s="27" t="str">
        <f t="shared" si="7"/>
        <v/>
      </c>
      <c r="D104" s="28" t="str">
        <f t="shared" si="8"/>
        <v/>
      </c>
      <c r="E104" s="29" t="str">
        <f t="shared" si="6"/>
        <v/>
      </c>
      <c r="F104" s="31" t="str">
        <f t="shared" si="11"/>
        <v/>
      </c>
      <c r="G104" s="15"/>
      <c r="H104" s="15"/>
      <c r="I104" s="15"/>
    </row>
    <row r="105" spans="1:9" ht="13.2" x14ac:dyDescent="0.25">
      <c r="A105" s="25" t="str">
        <f t="shared" si="9"/>
        <v/>
      </c>
      <c r="B105" s="26" t="str">
        <f t="shared" si="10"/>
        <v/>
      </c>
      <c r="C105" s="27" t="str">
        <f t="shared" si="7"/>
        <v/>
      </c>
      <c r="D105" s="28" t="str">
        <f t="shared" si="8"/>
        <v/>
      </c>
      <c r="E105" s="29" t="str">
        <f t="shared" si="6"/>
        <v/>
      </c>
      <c r="F105" s="31" t="str">
        <f t="shared" si="11"/>
        <v/>
      </c>
      <c r="G105" s="15"/>
      <c r="H105" s="15"/>
      <c r="I105" s="15"/>
    </row>
    <row r="106" spans="1:9" ht="13.2" x14ac:dyDescent="0.25">
      <c r="A106" s="25" t="str">
        <f t="shared" si="9"/>
        <v/>
      </c>
      <c r="B106" s="26" t="str">
        <f t="shared" si="10"/>
        <v/>
      </c>
      <c r="C106" s="27" t="str">
        <f t="shared" si="7"/>
        <v/>
      </c>
      <c r="D106" s="28" t="str">
        <f t="shared" si="8"/>
        <v/>
      </c>
      <c r="E106" s="29" t="str">
        <f t="shared" si="6"/>
        <v/>
      </c>
      <c r="F106" s="31" t="str">
        <f t="shared" si="11"/>
        <v/>
      </c>
      <c r="G106" s="15"/>
      <c r="H106" s="15"/>
      <c r="I106" s="15"/>
    </row>
    <row r="107" spans="1:9" ht="13.2" x14ac:dyDescent="0.25">
      <c r="A107" s="25" t="str">
        <f t="shared" si="9"/>
        <v/>
      </c>
      <c r="B107" s="26" t="str">
        <f t="shared" si="10"/>
        <v/>
      </c>
      <c r="C107" s="27" t="str">
        <f t="shared" si="7"/>
        <v/>
      </c>
      <c r="D107" s="28" t="str">
        <f t="shared" si="8"/>
        <v/>
      </c>
      <c r="E107" s="29" t="str">
        <f t="shared" si="6"/>
        <v/>
      </c>
      <c r="F107" s="31" t="str">
        <f t="shared" si="11"/>
        <v/>
      </c>
      <c r="G107" s="15"/>
      <c r="H107" s="15"/>
      <c r="I107" s="15"/>
    </row>
    <row r="108" spans="1:9" ht="13.2" x14ac:dyDescent="0.25">
      <c r="A108" s="25" t="str">
        <f t="shared" si="9"/>
        <v/>
      </c>
      <c r="B108" s="26" t="str">
        <f t="shared" si="10"/>
        <v/>
      </c>
      <c r="C108" s="27" t="str">
        <f t="shared" si="7"/>
        <v/>
      </c>
      <c r="D108" s="28" t="str">
        <f t="shared" si="8"/>
        <v/>
      </c>
      <c r="E108" s="29" t="str">
        <f t="shared" si="6"/>
        <v/>
      </c>
      <c r="F108" s="31" t="str">
        <f t="shared" si="11"/>
        <v/>
      </c>
      <c r="G108" s="15"/>
      <c r="H108" s="15"/>
      <c r="I108" s="15"/>
    </row>
    <row r="109" spans="1:9" ht="13.2" x14ac:dyDescent="0.25">
      <c r="A109" s="25" t="str">
        <f t="shared" si="9"/>
        <v/>
      </c>
      <c r="B109" s="26" t="str">
        <f t="shared" si="10"/>
        <v/>
      </c>
      <c r="C109" s="27" t="str">
        <f t="shared" si="7"/>
        <v/>
      </c>
      <c r="D109" s="28" t="str">
        <f t="shared" si="8"/>
        <v/>
      </c>
      <c r="E109" s="29" t="str">
        <f t="shared" si="6"/>
        <v/>
      </c>
      <c r="F109" s="31" t="str">
        <f t="shared" si="11"/>
        <v/>
      </c>
      <c r="G109" s="15"/>
      <c r="H109" s="15"/>
      <c r="I109" s="15"/>
    </row>
    <row r="110" spans="1:9" ht="13.2" x14ac:dyDescent="0.25">
      <c r="A110" s="25" t="str">
        <f t="shared" si="9"/>
        <v/>
      </c>
      <c r="B110" s="26" t="str">
        <f t="shared" si="10"/>
        <v/>
      </c>
      <c r="C110" s="27" t="str">
        <f t="shared" si="7"/>
        <v/>
      </c>
      <c r="D110" s="28" t="str">
        <f t="shared" si="8"/>
        <v/>
      </c>
      <c r="E110" s="29" t="str">
        <f t="shared" si="6"/>
        <v/>
      </c>
      <c r="F110" s="31" t="str">
        <f t="shared" si="11"/>
        <v/>
      </c>
      <c r="G110" s="15"/>
      <c r="H110" s="15"/>
      <c r="I110" s="15"/>
    </row>
    <row r="111" spans="1:9" ht="13.2" x14ac:dyDescent="0.25">
      <c r="A111" s="25" t="str">
        <f t="shared" si="9"/>
        <v/>
      </c>
      <c r="B111" s="26" t="str">
        <f t="shared" si="10"/>
        <v/>
      </c>
      <c r="C111" s="27" t="str">
        <f t="shared" si="7"/>
        <v/>
      </c>
      <c r="D111" s="28" t="str">
        <f t="shared" si="8"/>
        <v/>
      </c>
      <c r="E111" s="29" t="str">
        <f t="shared" si="6"/>
        <v/>
      </c>
      <c r="F111" s="31" t="str">
        <f t="shared" si="11"/>
        <v/>
      </c>
      <c r="G111" s="15"/>
      <c r="H111" s="15"/>
      <c r="I111" s="15"/>
    </row>
    <row r="112" spans="1:9" ht="13.2" x14ac:dyDescent="0.25">
      <c r="A112" s="25" t="str">
        <f t="shared" si="9"/>
        <v/>
      </c>
      <c r="B112" s="26" t="str">
        <f t="shared" si="10"/>
        <v/>
      </c>
      <c r="C112" s="27" t="str">
        <f t="shared" si="7"/>
        <v/>
      </c>
      <c r="D112" s="28" t="str">
        <f t="shared" si="8"/>
        <v/>
      </c>
      <c r="E112" s="29" t="str">
        <f t="shared" si="6"/>
        <v/>
      </c>
      <c r="F112" s="31" t="str">
        <f t="shared" si="11"/>
        <v/>
      </c>
      <c r="G112" s="15"/>
      <c r="H112" s="15"/>
      <c r="I112" s="15"/>
    </row>
    <row r="113" spans="1:9" ht="13.2" x14ac:dyDescent="0.25">
      <c r="A113" s="25" t="str">
        <f t="shared" si="9"/>
        <v/>
      </c>
      <c r="B113" s="26" t="str">
        <f t="shared" si="10"/>
        <v/>
      </c>
      <c r="C113" s="27" t="str">
        <f t="shared" si="7"/>
        <v/>
      </c>
      <c r="D113" s="28" t="str">
        <f t="shared" si="8"/>
        <v/>
      </c>
      <c r="E113" s="29" t="str">
        <f t="shared" si="6"/>
        <v/>
      </c>
      <c r="F113" s="31" t="str">
        <f t="shared" si="11"/>
        <v/>
      </c>
      <c r="G113" s="15"/>
      <c r="H113" s="15"/>
      <c r="I113" s="15"/>
    </row>
    <row r="114" spans="1:9" ht="13.2" x14ac:dyDescent="0.25">
      <c r="A114" s="25" t="str">
        <f t="shared" si="9"/>
        <v/>
      </c>
      <c r="B114" s="26" t="str">
        <f t="shared" si="10"/>
        <v/>
      </c>
      <c r="C114" s="27" t="str">
        <f t="shared" si="7"/>
        <v/>
      </c>
      <c r="D114" s="28" t="str">
        <f t="shared" si="8"/>
        <v/>
      </c>
      <c r="E114" s="29" t="str">
        <f t="shared" si="6"/>
        <v/>
      </c>
      <c r="F114" s="31" t="str">
        <f t="shared" si="11"/>
        <v/>
      </c>
      <c r="G114" s="15"/>
      <c r="H114" s="15"/>
      <c r="I114" s="15"/>
    </row>
    <row r="115" spans="1:9" ht="13.2" x14ac:dyDescent="0.25">
      <c r="A115" s="25" t="str">
        <f t="shared" si="9"/>
        <v/>
      </c>
      <c r="B115" s="26" t="str">
        <f t="shared" si="10"/>
        <v/>
      </c>
      <c r="C115" s="27" t="str">
        <f t="shared" si="7"/>
        <v/>
      </c>
      <c r="D115" s="28" t="str">
        <f t="shared" si="8"/>
        <v/>
      </c>
      <c r="E115" s="29" t="str">
        <f t="shared" si="6"/>
        <v/>
      </c>
      <c r="F115" s="31" t="str">
        <f t="shared" si="11"/>
        <v/>
      </c>
      <c r="G115" s="15"/>
      <c r="H115" s="15"/>
      <c r="I115" s="15"/>
    </row>
    <row r="116" spans="1:9" ht="13.2" x14ac:dyDescent="0.25">
      <c r="A116" s="25" t="str">
        <f t="shared" si="9"/>
        <v/>
      </c>
      <c r="B116" s="26" t="str">
        <f t="shared" si="10"/>
        <v/>
      </c>
      <c r="C116" s="27" t="str">
        <f t="shared" si="7"/>
        <v/>
      </c>
      <c r="D116" s="28" t="str">
        <f t="shared" si="8"/>
        <v/>
      </c>
      <c r="E116" s="29" t="str">
        <f t="shared" si="6"/>
        <v/>
      </c>
      <c r="F116" s="31" t="str">
        <f t="shared" si="11"/>
        <v/>
      </c>
      <c r="G116" s="15"/>
      <c r="H116" s="15"/>
      <c r="I116" s="15"/>
    </row>
    <row r="117" spans="1:9" ht="13.2" x14ac:dyDescent="0.25">
      <c r="A117" s="25" t="str">
        <f t="shared" si="9"/>
        <v/>
      </c>
      <c r="B117" s="26" t="str">
        <f t="shared" si="10"/>
        <v/>
      </c>
      <c r="C117" s="27" t="str">
        <f t="shared" si="7"/>
        <v/>
      </c>
      <c r="D117" s="28" t="str">
        <f t="shared" si="8"/>
        <v/>
      </c>
      <c r="E117" s="29" t="str">
        <f t="shared" si="6"/>
        <v/>
      </c>
      <c r="F117" s="31" t="str">
        <f t="shared" si="11"/>
        <v/>
      </c>
      <c r="G117" s="15"/>
      <c r="H117" s="15"/>
      <c r="I117" s="15"/>
    </row>
    <row r="118" spans="1:9" ht="13.2" x14ac:dyDescent="0.25">
      <c r="A118" s="25" t="str">
        <f t="shared" si="9"/>
        <v/>
      </c>
      <c r="B118" s="26" t="str">
        <f t="shared" si="10"/>
        <v/>
      </c>
      <c r="C118" s="27" t="str">
        <f t="shared" si="7"/>
        <v/>
      </c>
      <c r="D118" s="28" t="str">
        <f t="shared" si="8"/>
        <v/>
      </c>
      <c r="E118" s="29" t="str">
        <f t="shared" si="6"/>
        <v/>
      </c>
      <c r="F118" s="31" t="str">
        <f t="shared" si="11"/>
        <v/>
      </c>
      <c r="G118" s="15"/>
      <c r="H118" s="15"/>
      <c r="I118" s="15"/>
    </row>
    <row r="119" spans="1:9" ht="13.2" x14ac:dyDescent="0.25">
      <c r="A119" s="25" t="str">
        <f t="shared" si="9"/>
        <v/>
      </c>
      <c r="B119" s="26" t="str">
        <f t="shared" si="10"/>
        <v/>
      </c>
      <c r="C119" s="27" t="str">
        <f t="shared" si="7"/>
        <v/>
      </c>
      <c r="D119" s="28" t="str">
        <f t="shared" si="8"/>
        <v/>
      </c>
      <c r="E119" s="29" t="str">
        <f t="shared" si="6"/>
        <v/>
      </c>
      <c r="F119" s="31" t="str">
        <f t="shared" si="11"/>
        <v/>
      </c>
      <c r="G119" s="15"/>
      <c r="H119" s="15"/>
      <c r="I119" s="15"/>
    </row>
    <row r="120" spans="1:9" ht="13.2" x14ac:dyDescent="0.25">
      <c r="A120" s="25" t="str">
        <f t="shared" si="9"/>
        <v/>
      </c>
      <c r="B120" s="26" t="str">
        <f t="shared" si="10"/>
        <v/>
      </c>
      <c r="C120" s="27" t="str">
        <f t="shared" si="7"/>
        <v/>
      </c>
      <c r="D120" s="28" t="str">
        <f t="shared" si="8"/>
        <v/>
      </c>
      <c r="E120" s="29" t="str">
        <f t="shared" si="6"/>
        <v/>
      </c>
      <c r="F120" s="31" t="str">
        <f t="shared" si="11"/>
        <v/>
      </c>
      <c r="G120" s="15"/>
      <c r="H120" s="15"/>
      <c r="I120" s="15"/>
    </row>
    <row r="121" spans="1:9" ht="13.2" x14ac:dyDescent="0.25">
      <c r="A121" s="25" t="str">
        <f t="shared" si="9"/>
        <v/>
      </c>
      <c r="B121" s="26" t="str">
        <f t="shared" si="10"/>
        <v/>
      </c>
      <c r="C121" s="27" t="str">
        <f t="shared" si="7"/>
        <v/>
      </c>
      <c r="D121" s="28" t="str">
        <f t="shared" si="8"/>
        <v/>
      </c>
      <c r="E121" s="29" t="str">
        <f t="shared" si="6"/>
        <v/>
      </c>
      <c r="F121" s="31" t="str">
        <f t="shared" si="11"/>
        <v/>
      </c>
      <c r="G121" s="15"/>
      <c r="H121" s="15"/>
      <c r="I121" s="15"/>
    </row>
    <row r="122" spans="1:9" ht="13.2" x14ac:dyDescent="0.25">
      <c r="A122" s="25" t="str">
        <f t="shared" si="9"/>
        <v/>
      </c>
      <c r="B122" s="26" t="str">
        <f t="shared" si="10"/>
        <v/>
      </c>
      <c r="C122" s="27" t="str">
        <f t="shared" si="7"/>
        <v/>
      </c>
      <c r="D122" s="28" t="str">
        <f t="shared" si="8"/>
        <v/>
      </c>
      <c r="E122" s="29" t="str">
        <f t="shared" si="6"/>
        <v/>
      </c>
      <c r="F122" s="31" t="str">
        <f t="shared" si="11"/>
        <v/>
      </c>
      <c r="G122" s="15"/>
      <c r="H122" s="15"/>
      <c r="I122" s="15"/>
    </row>
    <row r="123" spans="1:9" ht="13.2" x14ac:dyDescent="0.25">
      <c r="A123" s="25" t="str">
        <f t="shared" si="9"/>
        <v/>
      </c>
      <c r="B123" s="26" t="str">
        <f t="shared" si="10"/>
        <v/>
      </c>
      <c r="C123" s="27" t="str">
        <f t="shared" si="7"/>
        <v/>
      </c>
      <c r="D123" s="28" t="str">
        <f t="shared" si="8"/>
        <v/>
      </c>
      <c r="E123" s="29" t="str">
        <f t="shared" si="6"/>
        <v/>
      </c>
      <c r="F123" s="31" t="str">
        <f t="shared" si="11"/>
        <v/>
      </c>
      <c r="G123" s="15"/>
      <c r="H123" s="15"/>
      <c r="I123" s="15"/>
    </row>
    <row r="124" spans="1:9" ht="13.2" x14ac:dyDescent="0.25">
      <c r="A124" s="25" t="str">
        <f t="shared" si="9"/>
        <v/>
      </c>
      <c r="B124" s="26" t="str">
        <f t="shared" si="10"/>
        <v/>
      </c>
      <c r="C124" s="27" t="str">
        <f t="shared" si="7"/>
        <v/>
      </c>
      <c r="D124" s="28" t="str">
        <f t="shared" si="8"/>
        <v/>
      </c>
      <c r="E124" s="29" t="str">
        <f t="shared" si="6"/>
        <v/>
      </c>
      <c r="F124" s="31" t="str">
        <f t="shared" si="11"/>
        <v/>
      </c>
      <c r="G124" s="15"/>
      <c r="H124" s="15"/>
      <c r="I124" s="15"/>
    </row>
    <row r="125" spans="1:9" ht="13.2" x14ac:dyDescent="0.25">
      <c r="A125" s="25" t="str">
        <f t="shared" si="9"/>
        <v/>
      </c>
      <c r="B125" s="26" t="str">
        <f t="shared" si="10"/>
        <v/>
      </c>
      <c r="C125" s="27" t="str">
        <f t="shared" si="7"/>
        <v/>
      </c>
      <c r="D125" s="28" t="str">
        <f t="shared" si="8"/>
        <v/>
      </c>
      <c r="E125" s="29" t="str">
        <f t="shared" si="6"/>
        <v/>
      </c>
      <c r="F125" s="31" t="str">
        <f t="shared" si="11"/>
        <v/>
      </c>
      <c r="G125" s="15"/>
      <c r="H125" s="15"/>
      <c r="I125" s="15"/>
    </row>
    <row r="126" spans="1:9" ht="13.2" x14ac:dyDescent="0.25">
      <c r="A126" s="25" t="str">
        <f t="shared" si="9"/>
        <v/>
      </c>
      <c r="B126" s="26" t="str">
        <f t="shared" si="10"/>
        <v/>
      </c>
      <c r="C126" s="27" t="str">
        <f t="shared" si="7"/>
        <v/>
      </c>
      <c r="D126" s="28" t="str">
        <f t="shared" si="8"/>
        <v/>
      </c>
      <c r="E126" s="29" t="str">
        <f t="shared" si="6"/>
        <v/>
      </c>
      <c r="F126" s="31" t="str">
        <f t="shared" si="11"/>
        <v/>
      </c>
      <c r="G126" s="15"/>
      <c r="H126" s="15"/>
      <c r="I126" s="15"/>
    </row>
    <row r="127" spans="1:9" ht="13.2" x14ac:dyDescent="0.25">
      <c r="A127" s="25" t="str">
        <f t="shared" si="9"/>
        <v/>
      </c>
      <c r="B127" s="26" t="str">
        <f t="shared" si="10"/>
        <v/>
      </c>
      <c r="C127" s="27" t="str">
        <f t="shared" si="7"/>
        <v/>
      </c>
      <c r="D127" s="28" t="str">
        <f t="shared" si="8"/>
        <v/>
      </c>
      <c r="E127" s="29" t="str">
        <f t="shared" si="6"/>
        <v/>
      </c>
      <c r="F127" s="31" t="str">
        <f t="shared" si="11"/>
        <v/>
      </c>
      <c r="G127" s="15"/>
      <c r="H127" s="15"/>
      <c r="I127" s="15"/>
    </row>
    <row r="128" spans="1:9" ht="13.2" x14ac:dyDescent="0.25">
      <c r="A128" s="25" t="str">
        <f t="shared" si="9"/>
        <v/>
      </c>
      <c r="B128" s="26" t="str">
        <f t="shared" si="10"/>
        <v/>
      </c>
      <c r="C128" s="27" t="str">
        <f t="shared" si="7"/>
        <v/>
      </c>
      <c r="D128" s="28" t="str">
        <f t="shared" si="8"/>
        <v/>
      </c>
      <c r="E128" s="29" t="str">
        <f t="shared" si="6"/>
        <v/>
      </c>
      <c r="F128" s="31" t="str">
        <f t="shared" si="11"/>
        <v/>
      </c>
      <c r="G128" s="15"/>
      <c r="H128" s="15"/>
      <c r="I128" s="15"/>
    </row>
    <row r="129" spans="1:9" ht="13.2" x14ac:dyDescent="0.25">
      <c r="A129" s="25" t="str">
        <f t="shared" si="9"/>
        <v/>
      </c>
      <c r="B129" s="26" t="str">
        <f t="shared" si="10"/>
        <v/>
      </c>
      <c r="C129" s="27" t="str">
        <f t="shared" si="7"/>
        <v/>
      </c>
      <c r="D129" s="28" t="str">
        <f t="shared" si="8"/>
        <v/>
      </c>
      <c r="E129" s="29" t="str">
        <f t="shared" si="6"/>
        <v/>
      </c>
      <c r="F129" s="31" t="str">
        <f t="shared" si="11"/>
        <v/>
      </c>
      <c r="G129" s="15"/>
      <c r="H129" s="15"/>
      <c r="I129" s="15"/>
    </row>
    <row r="130" spans="1:9" ht="13.2" x14ac:dyDescent="0.25">
      <c r="A130" s="25" t="str">
        <f t="shared" si="9"/>
        <v/>
      </c>
      <c r="B130" s="26" t="str">
        <f t="shared" si="10"/>
        <v/>
      </c>
      <c r="C130" s="27" t="str">
        <f t="shared" si="7"/>
        <v/>
      </c>
      <c r="D130" s="28" t="str">
        <f t="shared" si="8"/>
        <v/>
      </c>
      <c r="E130" s="29" t="str">
        <f t="shared" si="6"/>
        <v/>
      </c>
      <c r="F130" s="31" t="str">
        <f t="shared" si="11"/>
        <v/>
      </c>
      <c r="G130" s="15"/>
      <c r="H130" s="15"/>
      <c r="I130" s="15"/>
    </row>
    <row r="131" spans="1:9" ht="13.2" x14ac:dyDescent="0.25">
      <c r="A131" s="25" t="str">
        <f t="shared" si="9"/>
        <v/>
      </c>
      <c r="B131" s="26" t="str">
        <f t="shared" si="10"/>
        <v/>
      </c>
      <c r="C131" s="27" t="str">
        <f t="shared" si="7"/>
        <v/>
      </c>
      <c r="D131" s="28" t="str">
        <f t="shared" si="8"/>
        <v/>
      </c>
      <c r="E131" s="29" t="str">
        <f t="shared" si="6"/>
        <v/>
      </c>
      <c r="F131" s="31" t="str">
        <f t="shared" si="11"/>
        <v/>
      </c>
      <c r="G131" s="15"/>
      <c r="H131" s="15"/>
      <c r="I131" s="15"/>
    </row>
    <row r="132" spans="1:9" ht="13.2" x14ac:dyDescent="0.25">
      <c r="A132" s="25" t="str">
        <f t="shared" si="9"/>
        <v/>
      </c>
      <c r="B132" s="26" t="str">
        <f t="shared" si="10"/>
        <v/>
      </c>
      <c r="C132" s="27" t="str">
        <f t="shared" si="7"/>
        <v/>
      </c>
      <c r="D132" s="28" t="str">
        <f t="shared" si="8"/>
        <v/>
      </c>
      <c r="E132" s="29" t="str">
        <f t="shared" si="6"/>
        <v/>
      </c>
      <c r="F132" s="31" t="str">
        <f t="shared" si="11"/>
        <v/>
      </c>
      <c r="G132" s="15"/>
      <c r="H132" s="15"/>
      <c r="I132" s="15"/>
    </row>
    <row r="133" spans="1:9" ht="13.2" x14ac:dyDescent="0.25">
      <c r="A133" s="25" t="str">
        <f t="shared" si="9"/>
        <v/>
      </c>
      <c r="B133" s="26" t="str">
        <f t="shared" si="10"/>
        <v/>
      </c>
      <c r="C133" s="27" t="str">
        <f t="shared" si="7"/>
        <v/>
      </c>
      <c r="D133" s="28" t="str">
        <f t="shared" si="8"/>
        <v/>
      </c>
      <c r="E133" s="29" t="str">
        <f t="shared" si="6"/>
        <v/>
      </c>
      <c r="F133" s="31" t="str">
        <f t="shared" si="11"/>
        <v/>
      </c>
      <c r="G133" s="15"/>
      <c r="H133" s="15"/>
      <c r="I133" s="15"/>
    </row>
    <row r="134" spans="1:9" ht="13.2" x14ac:dyDescent="0.25">
      <c r="A134" s="25" t="str">
        <f t="shared" si="9"/>
        <v/>
      </c>
      <c r="B134" s="26" t="str">
        <f t="shared" si="10"/>
        <v/>
      </c>
      <c r="C134" s="27" t="str">
        <f t="shared" si="7"/>
        <v/>
      </c>
      <c r="D134" s="28" t="str">
        <f t="shared" si="8"/>
        <v/>
      </c>
      <c r="E134" s="29" t="str">
        <f t="shared" si="6"/>
        <v/>
      </c>
      <c r="F134" s="31" t="str">
        <f t="shared" si="11"/>
        <v/>
      </c>
      <c r="G134" s="15"/>
      <c r="H134" s="15"/>
      <c r="I134" s="15"/>
    </row>
    <row r="135" spans="1:9" ht="13.2" x14ac:dyDescent="0.25">
      <c r="A135" s="25" t="str">
        <f t="shared" si="9"/>
        <v/>
      </c>
      <c r="B135" s="26" t="str">
        <f t="shared" si="10"/>
        <v/>
      </c>
      <c r="C135" s="27" t="str">
        <f t="shared" si="7"/>
        <v/>
      </c>
      <c r="D135" s="28" t="str">
        <f t="shared" si="8"/>
        <v/>
      </c>
      <c r="E135" s="29" t="str">
        <f t="shared" si="6"/>
        <v/>
      </c>
      <c r="F135" s="31" t="str">
        <f t="shared" si="11"/>
        <v/>
      </c>
      <c r="G135" s="15"/>
      <c r="H135" s="15"/>
      <c r="I135" s="15"/>
    </row>
    <row r="136" spans="1:9" ht="13.2" x14ac:dyDescent="0.25">
      <c r="A136" s="25" t="str">
        <f t="shared" si="9"/>
        <v/>
      </c>
      <c r="B136" s="26" t="str">
        <f t="shared" si="10"/>
        <v/>
      </c>
      <c r="C136" s="27" t="str">
        <f t="shared" si="7"/>
        <v/>
      </c>
      <c r="D136" s="28" t="str">
        <f t="shared" si="8"/>
        <v/>
      </c>
      <c r="E136" s="29" t="str">
        <f t="shared" si="6"/>
        <v/>
      </c>
      <c r="F136" s="31" t="str">
        <f t="shared" si="11"/>
        <v/>
      </c>
      <c r="G136" s="15"/>
      <c r="H136" s="15"/>
      <c r="I136" s="15"/>
    </row>
    <row r="137" spans="1:9" ht="13.2" x14ac:dyDescent="0.25">
      <c r="A137" s="25" t="str">
        <f t="shared" si="9"/>
        <v/>
      </c>
      <c r="B137" s="26" t="str">
        <f t="shared" si="10"/>
        <v/>
      </c>
      <c r="C137" s="27" t="str">
        <f t="shared" si="7"/>
        <v/>
      </c>
      <c r="D137" s="28" t="str">
        <f t="shared" si="8"/>
        <v/>
      </c>
      <c r="E137" s="29" t="str">
        <f t="shared" si="6"/>
        <v/>
      </c>
      <c r="F137" s="31" t="str">
        <f t="shared" si="11"/>
        <v/>
      </c>
      <c r="G137" s="15"/>
      <c r="H137" s="15"/>
      <c r="I137" s="15"/>
    </row>
    <row r="138" spans="1:9" ht="13.2" x14ac:dyDescent="0.25">
      <c r="A138" s="25" t="str">
        <f t="shared" si="9"/>
        <v/>
      </c>
      <c r="B138" s="26" t="str">
        <f t="shared" si="10"/>
        <v/>
      </c>
      <c r="C138" s="27" t="str">
        <f t="shared" si="7"/>
        <v/>
      </c>
      <c r="D138" s="28" t="str">
        <f t="shared" si="8"/>
        <v/>
      </c>
      <c r="E138" s="29" t="str">
        <f t="shared" si="6"/>
        <v/>
      </c>
      <c r="F138" s="31" t="str">
        <f t="shared" si="11"/>
        <v/>
      </c>
      <c r="G138" s="15"/>
      <c r="H138" s="15"/>
      <c r="I138" s="15"/>
    </row>
    <row r="139" spans="1:9" ht="13.2" x14ac:dyDescent="0.25">
      <c r="A139" s="25" t="str">
        <f t="shared" si="9"/>
        <v/>
      </c>
      <c r="B139" s="26" t="str">
        <f t="shared" si="10"/>
        <v/>
      </c>
      <c r="C139" s="27" t="str">
        <f t="shared" si="7"/>
        <v/>
      </c>
      <c r="D139" s="28" t="str">
        <f t="shared" si="8"/>
        <v/>
      </c>
      <c r="E139" s="29" t="str">
        <f t="shared" si="6"/>
        <v/>
      </c>
      <c r="F139" s="31" t="str">
        <f t="shared" si="11"/>
        <v/>
      </c>
      <c r="G139" s="15"/>
      <c r="H139" s="15"/>
      <c r="I139" s="15"/>
    </row>
    <row r="140" spans="1:9" ht="13.2" x14ac:dyDescent="0.25">
      <c r="A140" s="25" t="str">
        <f t="shared" si="9"/>
        <v/>
      </c>
      <c r="B140" s="26" t="str">
        <f t="shared" si="10"/>
        <v/>
      </c>
      <c r="C140" s="27" t="str">
        <f t="shared" si="7"/>
        <v/>
      </c>
      <c r="D140" s="28" t="str">
        <f t="shared" si="8"/>
        <v/>
      </c>
      <c r="E140" s="29" t="str">
        <f t="shared" si="6"/>
        <v/>
      </c>
      <c r="F140" s="31" t="str">
        <f t="shared" si="11"/>
        <v/>
      </c>
      <c r="G140" s="15"/>
      <c r="H140" s="15"/>
      <c r="I140" s="15"/>
    </row>
    <row r="141" spans="1:9" ht="13.2" x14ac:dyDescent="0.25">
      <c r="A141" s="25" t="str">
        <f t="shared" si="9"/>
        <v/>
      </c>
      <c r="B141" s="26" t="str">
        <f t="shared" si="10"/>
        <v/>
      </c>
      <c r="C141" s="27" t="str">
        <f t="shared" si="7"/>
        <v/>
      </c>
      <c r="D141" s="28" t="str">
        <f t="shared" si="8"/>
        <v/>
      </c>
      <c r="E141" s="29" t="str">
        <f t="shared" si="6"/>
        <v/>
      </c>
      <c r="F141" s="31" t="str">
        <f t="shared" si="11"/>
        <v/>
      </c>
      <c r="G141" s="15"/>
      <c r="H141" s="15"/>
      <c r="I141" s="15"/>
    </row>
    <row r="142" spans="1:9" ht="13.2" x14ac:dyDescent="0.25">
      <c r="A142" s="25" t="str">
        <f t="shared" si="9"/>
        <v/>
      </c>
      <c r="B142" s="26" t="str">
        <f t="shared" si="10"/>
        <v/>
      </c>
      <c r="C142" s="27" t="str">
        <f t="shared" si="7"/>
        <v/>
      </c>
      <c r="D142" s="28" t="str">
        <f t="shared" si="8"/>
        <v/>
      </c>
      <c r="E142" s="29" t="str">
        <f t="shared" si="6"/>
        <v/>
      </c>
      <c r="F142" s="31" t="str">
        <f t="shared" si="11"/>
        <v/>
      </c>
      <c r="G142" s="15"/>
      <c r="H142" s="15"/>
      <c r="I142" s="15"/>
    </row>
    <row r="143" spans="1:9" ht="13.2" x14ac:dyDescent="0.25">
      <c r="A143" s="25" t="str">
        <f t="shared" si="9"/>
        <v/>
      </c>
      <c r="B143" s="26" t="str">
        <f t="shared" si="10"/>
        <v/>
      </c>
      <c r="C143" s="27" t="str">
        <f t="shared" si="7"/>
        <v/>
      </c>
      <c r="D143" s="28" t="str">
        <f t="shared" si="8"/>
        <v/>
      </c>
      <c r="E143" s="29" t="str">
        <f t="shared" si="6"/>
        <v/>
      </c>
      <c r="F143" s="31" t="str">
        <f t="shared" si="11"/>
        <v/>
      </c>
      <c r="G143" s="15"/>
      <c r="H143" s="15"/>
      <c r="I143" s="15"/>
    </row>
    <row r="144" spans="1:9" ht="13.2" x14ac:dyDescent="0.25">
      <c r="A144" s="25" t="str">
        <f t="shared" si="9"/>
        <v/>
      </c>
      <c r="B144" s="26" t="str">
        <f t="shared" si="10"/>
        <v/>
      </c>
      <c r="C144" s="27" t="str">
        <f t="shared" si="7"/>
        <v/>
      </c>
      <c r="D144" s="28" t="str">
        <f t="shared" si="8"/>
        <v/>
      </c>
      <c r="E144" s="29" t="str">
        <f t="shared" si="6"/>
        <v/>
      </c>
      <c r="F144" s="31" t="str">
        <f t="shared" si="11"/>
        <v/>
      </c>
      <c r="G144" s="15"/>
      <c r="H144" s="15"/>
      <c r="I144" s="15"/>
    </row>
    <row r="145" spans="1:9" ht="13.2" x14ac:dyDescent="0.25">
      <c r="A145" s="25" t="str">
        <f t="shared" si="9"/>
        <v/>
      </c>
      <c r="B145" s="26" t="str">
        <f t="shared" si="10"/>
        <v/>
      </c>
      <c r="C145" s="27" t="str">
        <f t="shared" si="7"/>
        <v/>
      </c>
      <c r="D145" s="28" t="str">
        <f t="shared" si="8"/>
        <v/>
      </c>
      <c r="E145" s="29" t="str">
        <f t="shared" si="6"/>
        <v/>
      </c>
      <c r="F145" s="31" t="str">
        <f t="shared" si="11"/>
        <v/>
      </c>
      <c r="G145" s="15"/>
      <c r="H145" s="15"/>
      <c r="I145" s="15"/>
    </row>
    <row r="146" spans="1:9" ht="13.2" x14ac:dyDescent="0.25">
      <c r="A146" s="25" t="str">
        <f t="shared" si="9"/>
        <v/>
      </c>
      <c r="B146" s="26" t="str">
        <f t="shared" si="10"/>
        <v/>
      </c>
      <c r="C146" s="27" t="str">
        <f t="shared" si="7"/>
        <v/>
      </c>
      <c r="D146" s="28" t="str">
        <f t="shared" si="8"/>
        <v/>
      </c>
      <c r="E146" s="29" t="str">
        <f t="shared" si="6"/>
        <v/>
      </c>
      <c r="F146" s="31" t="str">
        <f t="shared" si="11"/>
        <v/>
      </c>
      <c r="G146" s="15"/>
      <c r="H146" s="15"/>
      <c r="I146" s="15"/>
    </row>
    <row r="147" spans="1:9" ht="13.2" x14ac:dyDescent="0.25">
      <c r="A147" s="25" t="str">
        <f t="shared" si="9"/>
        <v/>
      </c>
      <c r="B147" s="26" t="str">
        <f t="shared" si="10"/>
        <v/>
      </c>
      <c r="C147" s="27" t="str">
        <f t="shared" si="7"/>
        <v/>
      </c>
      <c r="D147" s="28" t="str">
        <f t="shared" si="8"/>
        <v/>
      </c>
      <c r="E147" s="29" t="str">
        <f t="shared" si="6"/>
        <v/>
      </c>
      <c r="F147" s="31" t="str">
        <f t="shared" si="11"/>
        <v/>
      </c>
      <c r="G147" s="15"/>
      <c r="H147" s="15"/>
      <c r="I147" s="15"/>
    </row>
    <row r="148" spans="1:9" ht="13.2" x14ac:dyDescent="0.25">
      <c r="A148" s="25" t="str">
        <f t="shared" si="9"/>
        <v/>
      </c>
      <c r="B148" s="26" t="str">
        <f t="shared" si="10"/>
        <v/>
      </c>
      <c r="C148" s="27" t="str">
        <f t="shared" si="7"/>
        <v/>
      </c>
      <c r="D148" s="28" t="str">
        <f t="shared" si="8"/>
        <v/>
      </c>
      <c r="E148" s="29" t="str">
        <f t="shared" si="6"/>
        <v/>
      </c>
      <c r="F148" s="31" t="str">
        <f t="shared" si="11"/>
        <v/>
      </c>
      <c r="G148" s="15"/>
      <c r="H148" s="15"/>
      <c r="I148" s="15"/>
    </row>
    <row r="149" spans="1:9" ht="13.2" x14ac:dyDescent="0.25">
      <c r="A149" s="25" t="str">
        <f t="shared" si="9"/>
        <v/>
      </c>
      <c r="B149" s="26" t="str">
        <f t="shared" si="10"/>
        <v/>
      </c>
      <c r="C149" s="27" t="str">
        <f t="shared" si="7"/>
        <v/>
      </c>
      <c r="D149" s="28" t="str">
        <f t="shared" si="8"/>
        <v/>
      </c>
      <c r="E149" s="29" t="str">
        <f t="shared" si="6"/>
        <v/>
      </c>
      <c r="F149" s="31" t="str">
        <f t="shared" si="11"/>
        <v/>
      </c>
      <c r="G149" s="15"/>
      <c r="H149" s="15"/>
      <c r="I149" s="15"/>
    </row>
    <row r="150" spans="1:9" ht="13.2" x14ac:dyDescent="0.25">
      <c r="A150" s="25" t="str">
        <f t="shared" si="9"/>
        <v/>
      </c>
      <c r="B150" s="26" t="str">
        <f t="shared" si="10"/>
        <v/>
      </c>
      <c r="C150" s="27" t="str">
        <f t="shared" si="7"/>
        <v/>
      </c>
      <c r="D150" s="28" t="str">
        <f t="shared" si="8"/>
        <v/>
      </c>
      <c r="E150" s="29" t="str">
        <f t="shared" si="6"/>
        <v/>
      </c>
      <c r="F150" s="31" t="str">
        <f t="shared" si="11"/>
        <v/>
      </c>
      <c r="G150" s="15"/>
      <c r="H150" s="15"/>
      <c r="I150" s="15"/>
    </row>
    <row r="151" spans="1:9" ht="13.2" x14ac:dyDescent="0.25">
      <c r="A151" s="25" t="str">
        <f t="shared" si="9"/>
        <v/>
      </c>
      <c r="B151" s="26" t="str">
        <f t="shared" si="10"/>
        <v/>
      </c>
      <c r="C151" s="27" t="str">
        <f t="shared" si="7"/>
        <v/>
      </c>
      <c r="D151" s="28" t="str">
        <f t="shared" si="8"/>
        <v/>
      </c>
      <c r="E151" s="29" t="str">
        <f t="shared" si="6"/>
        <v/>
      </c>
      <c r="F151" s="31" t="str">
        <f t="shared" si="11"/>
        <v/>
      </c>
      <c r="G151" s="15"/>
      <c r="H151" s="15"/>
      <c r="I151" s="15"/>
    </row>
    <row r="152" spans="1:9" ht="13.2" x14ac:dyDescent="0.25">
      <c r="A152" s="25" t="str">
        <f t="shared" si="9"/>
        <v/>
      </c>
      <c r="B152" s="26" t="str">
        <f t="shared" si="10"/>
        <v/>
      </c>
      <c r="C152" s="27" t="str">
        <f t="shared" si="7"/>
        <v/>
      </c>
      <c r="D152" s="28" t="str">
        <f t="shared" si="8"/>
        <v/>
      </c>
      <c r="E152" s="29" t="str">
        <f t="shared" ref="E152:E215" si="12">IF(A152="","",IF($C$16="Monthly",-IPMT($C$14/12,A152,$C$17,$C$12),-IPMT($C$14,A152,$C$17,$C$12)))</f>
        <v/>
      </c>
      <c r="F152" s="31" t="str">
        <f t="shared" si="11"/>
        <v/>
      </c>
      <c r="G152" s="15"/>
      <c r="H152" s="15"/>
      <c r="I152" s="15"/>
    </row>
    <row r="153" spans="1:9" ht="13.2" x14ac:dyDescent="0.25">
      <c r="A153" s="25" t="str">
        <f t="shared" si="9"/>
        <v/>
      </c>
      <c r="B153" s="26" t="str">
        <f t="shared" si="10"/>
        <v/>
      </c>
      <c r="C153" s="27" t="str">
        <f t="shared" ref="C153:C216" si="13">IF(A153="","",$C$19)</f>
        <v/>
      </c>
      <c r="D153" s="28" t="str">
        <f t="shared" ref="D153:D216" si="14">IF(A153="","",C153-E153)</f>
        <v/>
      </c>
      <c r="E153" s="29" t="str">
        <f t="shared" si="12"/>
        <v/>
      </c>
      <c r="F153" s="31" t="str">
        <f t="shared" si="11"/>
        <v/>
      </c>
      <c r="G153" s="15"/>
      <c r="H153" s="15"/>
      <c r="I153" s="15"/>
    </row>
    <row r="154" spans="1:9" ht="13.2" x14ac:dyDescent="0.25">
      <c r="A154" s="25" t="str">
        <f t="shared" ref="A154:A217" si="15">IF(OR(A153&gt;=$C$17,F153&lt;0,F153=0,F153=""),"",A153+1)</f>
        <v/>
      </c>
      <c r="B154" s="26" t="str">
        <f t="shared" ref="B154:B217" si="16">IF(A154="","",(IF($C$16="Monthly",EDATE(B153,1),EDATE(B153,12))))</f>
        <v/>
      </c>
      <c r="C154" s="27" t="str">
        <f t="shared" si="13"/>
        <v/>
      </c>
      <c r="D154" s="28" t="str">
        <f t="shared" si="14"/>
        <v/>
      </c>
      <c r="E154" s="29" t="str">
        <f t="shared" si="12"/>
        <v/>
      </c>
      <c r="F154" s="31" t="str">
        <f t="shared" ref="F154:F217" si="17">IF(A154="","",F153-D154)</f>
        <v/>
      </c>
      <c r="G154" s="15"/>
      <c r="H154" s="15"/>
      <c r="I154" s="15"/>
    </row>
    <row r="155" spans="1:9" ht="13.2" x14ac:dyDescent="0.25">
      <c r="A155" s="25" t="str">
        <f t="shared" si="15"/>
        <v/>
      </c>
      <c r="B155" s="26" t="str">
        <f t="shared" si="16"/>
        <v/>
      </c>
      <c r="C155" s="27" t="str">
        <f t="shared" si="13"/>
        <v/>
      </c>
      <c r="D155" s="28" t="str">
        <f t="shared" si="14"/>
        <v/>
      </c>
      <c r="E155" s="29" t="str">
        <f t="shared" si="12"/>
        <v/>
      </c>
      <c r="F155" s="31" t="str">
        <f t="shared" si="17"/>
        <v/>
      </c>
      <c r="G155" s="15"/>
      <c r="H155" s="15"/>
      <c r="I155" s="15"/>
    </row>
    <row r="156" spans="1:9" ht="13.2" x14ac:dyDescent="0.25">
      <c r="A156" s="25" t="str">
        <f t="shared" si="15"/>
        <v/>
      </c>
      <c r="B156" s="26" t="str">
        <f t="shared" si="16"/>
        <v/>
      </c>
      <c r="C156" s="27" t="str">
        <f t="shared" si="13"/>
        <v/>
      </c>
      <c r="D156" s="28" t="str">
        <f t="shared" si="14"/>
        <v/>
      </c>
      <c r="E156" s="29" t="str">
        <f t="shared" si="12"/>
        <v/>
      </c>
      <c r="F156" s="31" t="str">
        <f t="shared" si="17"/>
        <v/>
      </c>
      <c r="G156" s="15"/>
      <c r="H156" s="15"/>
      <c r="I156" s="15"/>
    </row>
    <row r="157" spans="1:9" ht="13.2" x14ac:dyDescent="0.25">
      <c r="A157" s="25" t="str">
        <f t="shared" si="15"/>
        <v/>
      </c>
      <c r="B157" s="26" t="str">
        <f t="shared" si="16"/>
        <v/>
      </c>
      <c r="C157" s="27" t="str">
        <f t="shared" si="13"/>
        <v/>
      </c>
      <c r="D157" s="28" t="str">
        <f t="shared" si="14"/>
        <v/>
      </c>
      <c r="E157" s="29" t="str">
        <f t="shared" si="12"/>
        <v/>
      </c>
      <c r="F157" s="31" t="str">
        <f t="shared" si="17"/>
        <v/>
      </c>
      <c r="G157" s="15"/>
      <c r="H157" s="15"/>
      <c r="I157" s="15"/>
    </row>
    <row r="158" spans="1:9" ht="13.2" x14ac:dyDescent="0.25">
      <c r="A158" s="25" t="str">
        <f t="shared" si="15"/>
        <v/>
      </c>
      <c r="B158" s="26" t="str">
        <f t="shared" si="16"/>
        <v/>
      </c>
      <c r="C158" s="27" t="str">
        <f t="shared" si="13"/>
        <v/>
      </c>
      <c r="D158" s="28" t="str">
        <f t="shared" si="14"/>
        <v/>
      </c>
      <c r="E158" s="29" t="str">
        <f t="shared" si="12"/>
        <v/>
      </c>
      <c r="F158" s="31" t="str">
        <f t="shared" si="17"/>
        <v/>
      </c>
      <c r="G158" s="15"/>
      <c r="H158" s="15"/>
      <c r="I158" s="15"/>
    </row>
    <row r="159" spans="1:9" ht="13.2" x14ac:dyDescent="0.25">
      <c r="A159" s="25" t="str">
        <f t="shared" si="15"/>
        <v/>
      </c>
      <c r="B159" s="26" t="str">
        <f t="shared" si="16"/>
        <v/>
      </c>
      <c r="C159" s="27" t="str">
        <f t="shared" si="13"/>
        <v/>
      </c>
      <c r="D159" s="28" t="str">
        <f t="shared" si="14"/>
        <v/>
      </c>
      <c r="E159" s="29" t="str">
        <f t="shared" si="12"/>
        <v/>
      </c>
      <c r="F159" s="31" t="str">
        <f t="shared" si="17"/>
        <v/>
      </c>
      <c r="G159" s="15"/>
      <c r="H159" s="15"/>
      <c r="I159" s="15"/>
    </row>
    <row r="160" spans="1:9" ht="13.2" x14ac:dyDescent="0.25">
      <c r="A160" s="25" t="str">
        <f t="shared" si="15"/>
        <v/>
      </c>
      <c r="B160" s="26" t="str">
        <f t="shared" si="16"/>
        <v/>
      </c>
      <c r="C160" s="27" t="str">
        <f t="shared" si="13"/>
        <v/>
      </c>
      <c r="D160" s="28" t="str">
        <f t="shared" si="14"/>
        <v/>
      </c>
      <c r="E160" s="29" t="str">
        <f t="shared" si="12"/>
        <v/>
      </c>
      <c r="F160" s="31" t="str">
        <f t="shared" si="17"/>
        <v/>
      </c>
      <c r="G160" s="15"/>
      <c r="H160" s="15"/>
      <c r="I160" s="15"/>
    </row>
    <row r="161" spans="1:9" ht="13.2" x14ac:dyDescent="0.25">
      <c r="A161" s="25" t="str">
        <f t="shared" si="15"/>
        <v/>
      </c>
      <c r="B161" s="26" t="str">
        <f t="shared" si="16"/>
        <v/>
      </c>
      <c r="C161" s="27" t="str">
        <f t="shared" si="13"/>
        <v/>
      </c>
      <c r="D161" s="28" t="str">
        <f t="shared" si="14"/>
        <v/>
      </c>
      <c r="E161" s="29" t="str">
        <f t="shared" si="12"/>
        <v/>
      </c>
      <c r="F161" s="31" t="str">
        <f t="shared" si="17"/>
        <v/>
      </c>
      <c r="G161" s="15"/>
      <c r="H161" s="15"/>
      <c r="I161" s="15"/>
    </row>
    <row r="162" spans="1:9" ht="13.2" x14ac:dyDescent="0.25">
      <c r="A162" s="25" t="str">
        <f t="shared" si="15"/>
        <v/>
      </c>
      <c r="B162" s="26" t="str">
        <f t="shared" si="16"/>
        <v/>
      </c>
      <c r="C162" s="27" t="str">
        <f t="shared" si="13"/>
        <v/>
      </c>
      <c r="D162" s="28" t="str">
        <f t="shared" si="14"/>
        <v/>
      </c>
      <c r="E162" s="29" t="str">
        <f t="shared" si="12"/>
        <v/>
      </c>
      <c r="F162" s="31" t="str">
        <f t="shared" si="17"/>
        <v/>
      </c>
      <c r="G162" s="15"/>
      <c r="H162" s="15"/>
      <c r="I162" s="15"/>
    </row>
    <row r="163" spans="1:9" ht="13.2" x14ac:dyDescent="0.25">
      <c r="A163" s="25" t="str">
        <f t="shared" si="15"/>
        <v/>
      </c>
      <c r="B163" s="26" t="str">
        <f t="shared" si="16"/>
        <v/>
      </c>
      <c r="C163" s="27" t="str">
        <f t="shared" si="13"/>
        <v/>
      </c>
      <c r="D163" s="28" t="str">
        <f t="shared" si="14"/>
        <v/>
      </c>
      <c r="E163" s="29" t="str">
        <f t="shared" si="12"/>
        <v/>
      </c>
      <c r="F163" s="31" t="str">
        <f t="shared" si="17"/>
        <v/>
      </c>
      <c r="G163" s="15"/>
      <c r="H163" s="15"/>
      <c r="I163" s="15"/>
    </row>
    <row r="164" spans="1:9" ht="13.2" x14ac:dyDescent="0.25">
      <c r="A164" s="25" t="str">
        <f t="shared" si="15"/>
        <v/>
      </c>
      <c r="B164" s="26" t="str">
        <f t="shared" si="16"/>
        <v/>
      </c>
      <c r="C164" s="27" t="str">
        <f t="shared" si="13"/>
        <v/>
      </c>
      <c r="D164" s="28" t="str">
        <f t="shared" si="14"/>
        <v/>
      </c>
      <c r="E164" s="29" t="str">
        <f t="shared" si="12"/>
        <v/>
      </c>
      <c r="F164" s="31" t="str">
        <f t="shared" si="17"/>
        <v/>
      </c>
      <c r="G164" s="15"/>
      <c r="H164" s="15"/>
      <c r="I164" s="15"/>
    </row>
    <row r="165" spans="1:9" ht="13.2" x14ac:dyDescent="0.25">
      <c r="A165" s="25" t="str">
        <f t="shared" si="15"/>
        <v/>
      </c>
      <c r="B165" s="26" t="str">
        <f t="shared" si="16"/>
        <v/>
      </c>
      <c r="C165" s="27" t="str">
        <f t="shared" si="13"/>
        <v/>
      </c>
      <c r="D165" s="28" t="str">
        <f t="shared" si="14"/>
        <v/>
      </c>
      <c r="E165" s="29" t="str">
        <f t="shared" si="12"/>
        <v/>
      </c>
      <c r="F165" s="31" t="str">
        <f t="shared" si="17"/>
        <v/>
      </c>
      <c r="G165" s="15"/>
      <c r="H165" s="15"/>
      <c r="I165" s="15"/>
    </row>
    <row r="166" spans="1:9" ht="13.2" x14ac:dyDescent="0.25">
      <c r="A166" s="25" t="str">
        <f t="shared" si="15"/>
        <v/>
      </c>
      <c r="B166" s="26" t="str">
        <f t="shared" si="16"/>
        <v/>
      </c>
      <c r="C166" s="27" t="str">
        <f t="shared" si="13"/>
        <v/>
      </c>
      <c r="D166" s="28" t="str">
        <f t="shared" si="14"/>
        <v/>
      </c>
      <c r="E166" s="29" t="str">
        <f t="shared" si="12"/>
        <v/>
      </c>
      <c r="F166" s="31" t="str">
        <f t="shared" si="17"/>
        <v/>
      </c>
      <c r="G166" s="15"/>
      <c r="H166" s="15"/>
      <c r="I166" s="15"/>
    </row>
    <row r="167" spans="1:9" ht="13.2" x14ac:dyDescent="0.25">
      <c r="A167" s="25" t="str">
        <f t="shared" si="15"/>
        <v/>
      </c>
      <c r="B167" s="26" t="str">
        <f t="shared" si="16"/>
        <v/>
      </c>
      <c r="C167" s="27" t="str">
        <f t="shared" si="13"/>
        <v/>
      </c>
      <c r="D167" s="28" t="str">
        <f t="shared" si="14"/>
        <v/>
      </c>
      <c r="E167" s="29" t="str">
        <f t="shared" si="12"/>
        <v/>
      </c>
      <c r="F167" s="31" t="str">
        <f t="shared" si="17"/>
        <v/>
      </c>
      <c r="G167" s="15"/>
      <c r="H167" s="15"/>
      <c r="I167" s="15"/>
    </row>
    <row r="168" spans="1:9" ht="13.2" x14ac:dyDescent="0.25">
      <c r="A168" s="25" t="str">
        <f t="shared" si="15"/>
        <v/>
      </c>
      <c r="B168" s="26" t="str">
        <f t="shared" si="16"/>
        <v/>
      </c>
      <c r="C168" s="27" t="str">
        <f t="shared" si="13"/>
        <v/>
      </c>
      <c r="D168" s="28" t="str">
        <f t="shared" si="14"/>
        <v/>
      </c>
      <c r="E168" s="29" t="str">
        <f t="shared" si="12"/>
        <v/>
      </c>
      <c r="F168" s="31" t="str">
        <f t="shared" si="17"/>
        <v/>
      </c>
      <c r="G168" s="15"/>
      <c r="H168" s="15"/>
      <c r="I168" s="15"/>
    </row>
    <row r="169" spans="1:9" ht="13.2" x14ac:dyDescent="0.25">
      <c r="A169" s="25" t="str">
        <f t="shared" si="15"/>
        <v/>
      </c>
      <c r="B169" s="26" t="str">
        <f t="shared" si="16"/>
        <v/>
      </c>
      <c r="C169" s="27" t="str">
        <f t="shared" si="13"/>
        <v/>
      </c>
      <c r="D169" s="28" t="str">
        <f t="shared" si="14"/>
        <v/>
      </c>
      <c r="E169" s="29" t="str">
        <f t="shared" si="12"/>
        <v/>
      </c>
      <c r="F169" s="31" t="str">
        <f t="shared" si="17"/>
        <v/>
      </c>
      <c r="G169" s="15"/>
      <c r="H169" s="15"/>
      <c r="I169" s="15"/>
    </row>
    <row r="170" spans="1:9" ht="13.2" x14ac:dyDescent="0.25">
      <c r="A170" s="25" t="str">
        <f t="shared" si="15"/>
        <v/>
      </c>
      <c r="B170" s="26" t="str">
        <f t="shared" si="16"/>
        <v/>
      </c>
      <c r="C170" s="27" t="str">
        <f t="shared" si="13"/>
        <v/>
      </c>
      <c r="D170" s="28" t="str">
        <f t="shared" si="14"/>
        <v/>
      </c>
      <c r="E170" s="29" t="str">
        <f t="shared" si="12"/>
        <v/>
      </c>
      <c r="F170" s="31" t="str">
        <f t="shared" si="17"/>
        <v/>
      </c>
      <c r="G170" s="15"/>
      <c r="H170" s="15"/>
      <c r="I170" s="15"/>
    </row>
    <row r="171" spans="1:9" ht="13.2" x14ac:dyDescent="0.25">
      <c r="A171" s="25" t="str">
        <f t="shared" si="15"/>
        <v/>
      </c>
      <c r="B171" s="26" t="str">
        <f t="shared" si="16"/>
        <v/>
      </c>
      <c r="C171" s="27" t="str">
        <f t="shared" si="13"/>
        <v/>
      </c>
      <c r="D171" s="28" t="str">
        <f t="shared" si="14"/>
        <v/>
      </c>
      <c r="E171" s="29" t="str">
        <f t="shared" si="12"/>
        <v/>
      </c>
      <c r="F171" s="31" t="str">
        <f t="shared" si="17"/>
        <v/>
      </c>
      <c r="G171" s="15"/>
      <c r="H171" s="15"/>
      <c r="I171" s="15"/>
    </row>
    <row r="172" spans="1:9" ht="13.2" x14ac:dyDescent="0.25">
      <c r="A172" s="25" t="str">
        <f t="shared" si="15"/>
        <v/>
      </c>
      <c r="B172" s="26" t="str">
        <f t="shared" si="16"/>
        <v/>
      </c>
      <c r="C172" s="27" t="str">
        <f t="shared" si="13"/>
        <v/>
      </c>
      <c r="D172" s="28" t="str">
        <f t="shared" si="14"/>
        <v/>
      </c>
      <c r="E172" s="29" t="str">
        <f t="shared" si="12"/>
        <v/>
      </c>
      <c r="F172" s="31" t="str">
        <f t="shared" si="17"/>
        <v/>
      </c>
      <c r="G172" s="15"/>
      <c r="H172" s="15"/>
      <c r="I172" s="15"/>
    </row>
    <row r="173" spans="1:9" ht="13.2" x14ac:dyDescent="0.25">
      <c r="A173" s="25" t="str">
        <f t="shared" si="15"/>
        <v/>
      </c>
      <c r="B173" s="26" t="str">
        <f t="shared" si="16"/>
        <v/>
      </c>
      <c r="C173" s="27" t="str">
        <f t="shared" si="13"/>
        <v/>
      </c>
      <c r="D173" s="28" t="str">
        <f t="shared" si="14"/>
        <v/>
      </c>
      <c r="E173" s="29" t="str">
        <f t="shared" si="12"/>
        <v/>
      </c>
      <c r="F173" s="31" t="str">
        <f t="shared" si="17"/>
        <v/>
      </c>
      <c r="G173" s="15"/>
      <c r="H173" s="15"/>
      <c r="I173" s="15"/>
    </row>
    <row r="174" spans="1:9" ht="13.2" x14ac:dyDescent="0.25">
      <c r="A174" s="25" t="str">
        <f t="shared" si="15"/>
        <v/>
      </c>
      <c r="B174" s="26" t="str">
        <f t="shared" si="16"/>
        <v/>
      </c>
      <c r="C174" s="27" t="str">
        <f t="shared" si="13"/>
        <v/>
      </c>
      <c r="D174" s="28" t="str">
        <f t="shared" si="14"/>
        <v/>
      </c>
      <c r="E174" s="29" t="str">
        <f t="shared" si="12"/>
        <v/>
      </c>
      <c r="F174" s="31" t="str">
        <f t="shared" si="17"/>
        <v/>
      </c>
      <c r="G174" s="15"/>
      <c r="H174" s="15"/>
      <c r="I174" s="15"/>
    </row>
    <row r="175" spans="1:9" ht="13.2" x14ac:dyDescent="0.25">
      <c r="A175" s="25" t="str">
        <f t="shared" si="15"/>
        <v/>
      </c>
      <c r="B175" s="26" t="str">
        <f t="shared" si="16"/>
        <v/>
      </c>
      <c r="C175" s="27" t="str">
        <f t="shared" si="13"/>
        <v/>
      </c>
      <c r="D175" s="28" t="str">
        <f t="shared" si="14"/>
        <v/>
      </c>
      <c r="E175" s="29" t="str">
        <f t="shared" si="12"/>
        <v/>
      </c>
      <c r="F175" s="31" t="str">
        <f t="shared" si="17"/>
        <v/>
      </c>
      <c r="G175" s="15"/>
      <c r="H175" s="15"/>
      <c r="I175" s="15"/>
    </row>
    <row r="176" spans="1:9" ht="13.2" x14ac:dyDescent="0.25">
      <c r="A176" s="25" t="str">
        <f t="shared" si="15"/>
        <v/>
      </c>
      <c r="B176" s="26" t="str">
        <f t="shared" si="16"/>
        <v/>
      </c>
      <c r="C176" s="27" t="str">
        <f t="shared" si="13"/>
        <v/>
      </c>
      <c r="D176" s="28" t="str">
        <f t="shared" si="14"/>
        <v/>
      </c>
      <c r="E176" s="29" t="str">
        <f t="shared" si="12"/>
        <v/>
      </c>
      <c r="F176" s="31" t="str">
        <f t="shared" si="17"/>
        <v/>
      </c>
      <c r="G176" s="15"/>
      <c r="H176" s="15"/>
      <c r="I176" s="15"/>
    </row>
    <row r="177" spans="1:9" ht="13.2" x14ac:dyDescent="0.25">
      <c r="A177" s="25" t="str">
        <f t="shared" si="15"/>
        <v/>
      </c>
      <c r="B177" s="26" t="str">
        <f t="shared" si="16"/>
        <v/>
      </c>
      <c r="C177" s="27" t="str">
        <f t="shared" si="13"/>
        <v/>
      </c>
      <c r="D177" s="28" t="str">
        <f t="shared" si="14"/>
        <v/>
      </c>
      <c r="E177" s="29" t="str">
        <f t="shared" si="12"/>
        <v/>
      </c>
      <c r="F177" s="31" t="str">
        <f t="shared" si="17"/>
        <v/>
      </c>
      <c r="G177" s="15"/>
      <c r="H177" s="15"/>
      <c r="I177" s="15"/>
    </row>
    <row r="178" spans="1:9" ht="13.2" x14ac:dyDescent="0.25">
      <c r="A178" s="25" t="str">
        <f t="shared" si="15"/>
        <v/>
      </c>
      <c r="B178" s="26" t="str">
        <f t="shared" si="16"/>
        <v/>
      </c>
      <c r="C178" s="27" t="str">
        <f t="shared" si="13"/>
        <v/>
      </c>
      <c r="D178" s="28" t="str">
        <f t="shared" si="14"/>
        <v/>
      </c>
      <c r="E178" s="29" t="str">
        <f t="shared" si="12"/>
        <v/>
      </c>
      <c r="F178" s="31" t="str">
        <f t="shared" si="17"/>
        <v/>
      </c>
      <c r="G178" s="15"/>
      <c r="H178" s="15"/>
      <c r="I178" s="15"/>
    </row>
    <row r="179" spans="1:9" ht="13.2" x14ac:dyDescent="0.25">
      <c r="A179" s="25" t="str">
        <f t="shared" si="15"/>
        <v/>
      </c>
      <c r="B179" s="26" t="str">
        <f t="shared" si="16"/>
        <v/>
      </c>
      <c r="C179" s="27" t="str">
        <f t="shared" si="13"/>
        <v/>
      </c>
      <c r="D179" s="28" t="str">
        <f t="shared" si="14"/>
        <v/>
      </c>
      <c r="E179" s="29" t="str">
        <f t="shared" si="12"/>
        <v/>
      </c>
      <c r="F179" s="31" t="str">
        <f t="shared" si="17"/>
        <v/>
      </c>
      <c r="G179" s="15"/>
      <c r="H179" s="15"/>
      <c r="I179" s="15"/>
    </row>
    <row r="180" spans="1:9" ht="13.2" x14ac:dyDescent="0.25">
      <c r="A180" s="25" t="str">
        <f t="shared" si="15"/>
        <v/>
      </c>
      <c r="B180" s="26" t="str">
        <f t="shared" si="16"/>
        <v/>
      </c>
      <c r="C180" s="27" t="str">
        <f t="shared" si="13"/>
        <v/>
      </c>
      <c r="D180" s="28" t="str">
        <f t="shared" si="14"/>
        <v/>
      </c>
      <c r="E180" s="29" t="str">
        <f t="shared" si="12"/>
        <v/>
      </c>
      <c r="F180" s="31" t="str">
        <f t="shared" si="17"/>
        <v/>
      </c>
      <c r="G180" s="15"/>
      <c r="H180" s="15"/>
      <c r="I180" s="15"/>
    </row>
    <row r="181" spans="1:9" ht="13.2" x14ac:dyDescent="0.25">
      <c r="A181" s="25" t="str">
        <f t="shared" si="15"/>
        <v/>
      </c>
      <c r="B181" s="26" t="str">
        <f t="shared" si="16"/>
        <v/>
      </c>
      <c r="C181" s="27" t="str">
        <f t="shared" si="13"/>
        <v/>
      </c>
      <c r="D181" s="28" t="str">
        <f t="shared" si="14"/>
        <v/>
      </c>
      <c r="E181" s="29" t="str">
        <f t="shared" si="12"/>
        <v/>
      </c>
      <c r="F181" s="31" t="str">
        <f t="shared" si="17"/>
        <v/>
      </c>
      <c r="G181" s="15"/>
      <c r="H181" s="15"/>
      <c r="I181" s="15"/>
    </row>
    <row r="182" spans="1:9" ht="13.2" x14ac:dyDescent="0.25">
      <c r="A182" s="25" t="str">
        <f t="shared" si="15"/>
        <v/>
      </c>
      <c r="B182" s="26" t="str">
        <f t="shared" si="16"/>
        <v/>
      </c>
      <c r="C182" s="27" t="str">
        <f t="shared" si="13"/>
        <v/>
      </c>
      <c r="D182" s="28" t="str">
        <f t="shared" si="14"/>
        <v/>
      </c>
      <c r="E182" s="29" t="str">
        <f t="shared" si="12"/>
        <v/>
      </c>
      <c r="F182" s="31" t="str">
        <f t="shared" si="17"/>
        <v/>
      </c>
      <c r="G182" s="15"/>
      <c r="H182" s="15"/>
      <c r="I182" s="15"/>
    </row>
    <row r="183" spans="1:9" ht="13.2" x14ac:dyDescent="0.25">
      <c r="A183" s="25" t="str">
        <f t="shared" si="15"/>
        <v/>
      </c>
      <c r="B183" s="26" t="str">
        <f t="shared" si="16"/>
        <v/>
      </c>
      <c r="C183" s="27" t="str">
        <f t="shared" si="13"/>
        <v/>
      </c>
      <c r="D183" s="28" t="str">
        <f t="shared" si="14"/>
        <v/>
      </c>
      <c r="E183" s="29" t="str">
        <f t="shared" si="12"/>
        <v/>
      </c>
      <c r="F183" s="31" t="str">
        <f t="shared" si="17"/>
        <v/>
      </c>
      <c r="G183" s="15"/>
      <c r="H183" s="15"/>
      <c r="I183" s="15"/>
    </row>
    <row r="184" spans="1:9" ht="13.2" x14ac:dyDescent="0.25">
      <c r="A184" s="25" t="str">
        <f t="shared" si="15"/>
        <v/>
      </c>
      <c r="B184" s="26" t="str">
        <f t="shared" si="16"/>
        <v/>
      </c>
      <c r="C184" s="27" t="str">
        <f t="shared" si="13"/>
        <v/>
      </c>
      <c r="D184" s="28" t="str">
        <f t="shared" si="14"/>
        <v/>
      </c>
      <c r="E184" s="29" t="str">
        <f t="shared" si="12"/>
        <v/>
      </c>
      <c r="F184" s="31" t="str">
        <f t="shared" si="17"/>
        <v/>
      </c>
      <c r="G184" s="15"/>
      <c r="H184" s="15"/>
      <c r="I184" s="15"/>
    </row>
    <row r="185" spans="1:9" ht="13.2" x14ac:dyDescent="0.25">
      <c r="A185" s="25" t="str">
        <f t="shared" si="15"/>
        <v/>
      </c>
      <c r="B185" s="26" t="str">
        <f t="shared" si="16"/>
        <v/>
      </c>
      <c r="C185" s="27" t="str">
        <f t="shared" si="13"/>
        <v/>
      </c>
      <c r="D185" s="28" t="str">
        <f t="shared" si="14"/>
        <v/>
      </c>
      <c r="E185" s="29" t="str">
        <f t="shared" si="12"/>
        <v/>
      </c>
      <c r="F185" s="31" t="str">
        <f t="shared" si="17"/>
        <v/>
      </c>
      <c r="G185" s="15"/>
      <c r="H185" s="15"/>
      <c r="I185" s="15"/>
    </row>
    <row r="186" spans="1:9" ht="13.2" x14ac:dyDescent="0.25">
      <c r="A186" s="25" t="str">
        <f t="shared" si="15"/>
        <v/>
      </c>
      <c r="B186" s="26" t="str">
        <f t="shared" si="16"/>
        <v/>
      </c>
      <c r="C186" s="27" t="str">
        <f t="shared" si="13"/>
        <v/>
      </c>
      <c r="D186" s="28" t="str">
        <f t="shared" si="14"/>
        <v/>
      </c>
      <c r="E186" s="29" t="str">
        <f t="shared" si="12"/>
        <v/>
      </c>
      <c r="F186" s="31" t="str">
        <f t="shared" si="17"/>
        <v/>
      </c>
      <c r="G186" s="15"/>
      <c r="H186" s="15"/>
      <c r="I186" s="15"/>
    </row>
    <row r="187" spans="1:9" ht="13.2" x14ac:dyDescent="0.25">
      <c r="A187" s="25" t="str">
        <f t="shared" si="15"/>
        <v/>
      </c>
      <c r="B187" s="26" t="str">
        <f t="shared" si="16"/>
        <v/>
      </c>
      <c r="C187" s="27" t="str">
        <f t="shared" si="13"/>
        <v/>
      </c>
      <c r="D187" s="28" t="str">
        <f t="shared" si="14"/>
        <v/>
      </c>
      <c r="E187" s="29" t="str">
        <f t="shared" si="12"/>
        <v/>
      </c>
      <c r="F187" s="31" t="str">
        <f t="shared" si="17"/>
        <v/>
      </c>
      <c r="G187" s="15"/>
      <c r="H187" s="15"/>
      <c r="I187" s="15"/>
    </row>
    <row r="188" spans="1:9" ht="13.2" x14ac:dyDescent="0.25">
      <c r="A188" s="25" t="str">
        <f t="shared" si="15"/>
        <v/>
      </c>
      <c r="B188" s="26" t="str">
        <f t="shared" si="16"/>
        <v/>
      </c>
      <c r="C188" s="27" t="str">
        <f t="shared" si="13"/>
        <v/>
      </c>
      <c r="D188" s="28" t="str">
        <f t="shared" si="14"/>
        <v/>
      </c>
      <c r="E188" s="29" t="str">
        <f t="shared" si="12"/>
        <v/>
      </c>
      <c r="F188" s="31" t="str">
        <f t="shared" si="17"/>
        <v/>
      </c>
      <c r="G188" s="15"/>
      <c r="H188" s="15"/>
      <c r="I188" s="15"/>
    </row>
    <row r="189" spans="1:9" ht="13.2" x14ac:dyDescent="0.25">
      <c r="A189" s="25" t="str">
        <f t="shared" si="15"/>
        <v/>
      </c>
      <c r="B189" s="26" t="str">
        <f t="shared" si="16"/>
        <v/>
      </c>
      <c r="C189" s="27" t="str">
        <f t="shared" si="13"/>
        <v/>
      </c>
      <c r="D189" s="28" t="str">
        <f t="shared" si="14"/>
        <v/>
      </c>
      <c r="E189" s="29" t="str">
        <f t="shared" si="12"/>
        <v/>
      </c>
      <c r="F189" s="31" t="str">
        <f t="shared" si="17"/>
        <v/>
      </c>
      <c r="G189" s="15"/>
      <c r="H189" s="15"/>
      <c r="I189" s="15"/>
    </row>
    <row r="190" spans="1:9" ht="13.2" x14ac:dyDescent="0.25">
      <c r="A190" s="25" t="str">
        <f t="shared" si="15"/>
        <v/>
      </c>
      <c r="B190" s="26" t="str">
        <f t="shared" si="16"/>
        <v/>
      </c>
      <c r="C190" s="27" t="str">
        <f t="shared" si="13"/>
        <v/>
      </c>
      <c r="D190" s="28" t="str">
        <f t="shared" si="14"/>
        <v/>
      </c>
      <c r="E190" s="29" t="str">
        <f t="shared" si="12"/>
        <v/>
      </c>
      <c r="F190" s="31" t="str">
        <f t="shared" si="17"/>
        <v/>
      </c>
      <c r="G190" s="15"/>
      <c r="H190" s="15"/>
      <c r="I190" s="15"/>
    </row>
    <row r="191" spans="1:9" ht="13.2" x14ac:dyDescent="0.25">
      <c r="A191" s="25" t="str">
        <f t="shared" si="15"/>
        <v/>
      </c>
      <c r="B191" s="26" t="str">
        <f t="shared" si="16"/>
        <v/>
      </c>
      <c r="C191" s="27" t="str">
        <f t="shared" si="13"/>
        <v/>
      </c>
      <c r="D191" s="28" t="str">
        <f t="shared" si="14"/>
        <v/>
      </c>
      <c r="E191" s="29" t="str">
        <f t="shared" si="12"/>
        <v/>
      </c>
      <c r="F191" s="31" t="str">
        <f t="shared" si="17"/>
        <v/>
      </c>
      <c r="G191" s="15"/>
      <c r="H191" s="15"/>
      <c r="I191" s="15"/>
    </row>
    <row r="192" spans="1:9" ht="13.2" x14ac:dyDescent="0.25">
      <c r="A192" s="25" t="str">
        <f t="shared" si="15"/>
        <v/>
      </c>
      <c r="B192" s="26" t="str">
        <f t="shared" si="16"/>
        <v/>
      </c>
      <c r="C192" s="27" t="str">
        <f t="shared" si="13"/>
        <v/>
      </c>
      <c r="D192" s="28" t="str">
        <f t="shared" si="14"/>
        <v/>
      </c>
      <c r="E192" s="29" t="str">
        <f t="shared" si="12"/>
        <v/>
      </c>
      <c r="F192" s="31" t="str">
        <f t="shared" si="17"/>
        <v/>
      </c>
      <c r="G192" s="15"/>
      <c r="H192" s="15"/>
      <c r="I192" s="15"/>
    </row>
    <row r="193" spans="1:9" ht="13.2" x14ac:dyDescent="0.25">
      <c r="A193" s="25" t="str">
        <f t="shared" si="15"/>
        <v/>
      </c>
      <c r="B193" s="26" t="str">
        <f t="shared" si="16"/>
        <v/>
      </c>
      <c r="C193" s="27" t="str">
        <f t="shared" si="13"/>
        <v/>
      </c>
      <c r="D193" s="28" t="str">
        <f t="shared" si="14"/>
        <v/>
      </c>
      <c r="E193" s="29" t="str">
        <f t="shared" si="12"/>
        <v/>
      </c>
      <c r="F193" s="31" t="str">
        <f t="shared" si="17"/>
        <v/>
      </c>
      <c r="G193" s="15"/>
      <c r="H193" s="15"/>
      <c r="I193" s="15"/>
    </row>
    <row r="194" spans="1:9" ht="13.2" x14ac:dyDescent="0.25">
      <c r="A194" s="25" t="str">
        <f t="shared" si="15"/>
        <v/>
      </c>
      <c r="B194" s="26" t="str">
        <f t="shared" si="16"/>
        <v/>
      </c>
      <c r="C194" s="27" t="str">
        <f t="shared" si="13"/>
        <v/>
      </c>
      <c r="D194" s="28" t="str">
        <f t="shared" si="14"/>
        <v/>
      </c>
      <c r="E194" s="29" t="str">
        <f t="shared" si="12"/>
        <v/>
      </c>
      <c r="F194" s="31" t="str">
        <f t="shared" si="17"/>
        <v/>
      </c>
      <c r="G194" s="15"/>
      <c r="H194" s="15"/>
      <c r="I194" s="15"/>
    </row>
    <row r="195" spans="1:9" ht="13.2" x14ac:dyDescent="0.25">
      <c r="A195" s="25" t="str">
        <f t="shared" si="15"/>
        <v/>
      </c>
      <c r="B195" s="26" t="str">
        <f t="shared" si="16"/>
        <v/>
      </c>
      <c r="C195" s="27" t="str">
        <f t="shared" si="13"/>
        <v/>
      </c>
      <c r="D195" s="28" t="str">
        <f t="shared" si="14"/>
        <v/>
      </c>
      <c r="E195" s="29" t="str">
        <f t="shared" si="12"/>
        <v/>
      </c>
      <c r="F195" s="31" t="str">
        <f t="shared" si="17"/>
        <v/>
      </c>
      <c r="G195" s="15"/>
      <c r="H195" s="15"/>
      <c r="I195" s="15"/>
    </row>
    <row r="196" spans="1:9" ht="13.2" x14ac:dyDescent="0.25">
      <c r="A196" s="25" t="str">
        <f t="shared" si="15"/>
        <v/>
      </c>
      <c r="B196" s="26" t="str">
        <f t="shared" si="16"/>
        <v/>
      </c>
      <c r="C196" s="27" t="str">
        <f t="shared" si="13"/>
        <v/>
      </c>
      <c r="D196" s="28" t="str">
        <f t="shared" si="14"/>
        <v/>
      </c>
      <c r="E196" s="29" t="str">
        <f t="shared" si="12"/>
        <v/>
      </c>
      <c r="F196" s="31" t="str">
        <f t="shared" si="17"/>
        <v/>
      </c>
      <c r="G196" s="15"/>
      <c r="H196" s="15"/>
      <c r="I196" s="15"/>
    </row>
    <row r="197" spans="1:9" ht="13.2" x14ac:dyDescent="0.25">
      <c r="A197" s="25" t="str">
        <f t="shared" si="15"/>
        <v/>
      </c>
      <c r="B197" s="26" t="str">
        <f t="shared" si="16"/>
        <v/>
      </c>
      <c r="C197" s="27" t="str">
        <f t="shared" si="13"/>
        <v/>
      </c>
      <c r="D197" s="28" t="str">
        <f t="shared" si="14"/>
        <v/>
      </c>
      <c r="E197" s="29" t="str">
        <f t="shared" si="12"/>
        <v/>
      </c>
      <c r="F197" s="31" t="str">
        <f t="shared" si="17"/>
        <v/>
      </c>
      <c r="G197" s="15"/>
      <c r="H197" s="15"/>
      <c r="I197" s="15"/>
    </row>
    <row r="198" spans="1:9" ht="13.2" x14ac:dyDescent="0.25">
      <c r="A198" s="25" t="str">
        <f t="shared" si="15"/>
        <v/>
      </c>
      <c r="B198" s="26" t="str">
        <f t="shared" si="16"/>
        <v/>
      </c>
      <c r="C198" s="27" t="str">
        <f t="shared" si="13"/>
        <v/>
      </c>
      <c r="D198" s="28" t="str">
        <f t="shared" si="14"/>
        <v/>
      </c>
      <c r="E198" s="29" t="str">
        <f t="shared" si="12"/>
        <v/>
      </c>
      <c r="F198" s="31" t="str">
        <f t="shared" si="17"/>
        <v/>
      </c>
      <c r="G198" s="15"/>
      <c r="H198" s="15"/>
      <c r="I198" s="15"/>
    </row>
    <row r="199" spans="1:9" ht="13.2" x14ac:dyDescent="0.25">
      <c r="A199" s="25" t="str">
        <f t="shared" si="15"/>
        <v/>
      </c>
      <c r="B199" s="26" t="str">
        <f t="shared" si="16"/>
        <v/>
      </c>
      <c r="C199" s="27" t="str">
        <f t="shared" si="13"/>
        <v/>
      </c>
      <c r="D199" s="28" t="str">
        <f t="shared" si="14"/>
        <v/>
      </c>
      <c r="E199" s="29" t="str">
        <f t="shared" si="12"/>
        <v/>
      </c>
      <c r="F199" s="31" t="str">
        <f t="shared" si="17"/>
        <v/>
      </c>
      <c r="G199" s="15"/>
      <c r="H199" s="15"/>
      <c r="I199" s="15"/>
    </row>
    <row r="200" spans="1:9" ht="13.2" x14ac:dyDescent="0.25">
      <c r="A200" s="25" t="str">
        <f t="shared" si="15"/>
        <v/>
      </c>
      <c r="B200" s="26" t="str">
        <f t="shared" si="16"/>
        <v/>
      </c>
      <c r="C200" s="27" t="str">
        <f t="shared" si="13"/>
        <v/>
      </c>
      <c r="D200" s="28" t="str">
        <f t="shared" si="14"/>
        <v/>
      </c>
      <c r="E200" s="29" t="str">
        <f t="shared" si="12"/>
        <v/>
      </c>
      <c r="F200" s="31" t="str">
        <f t="shared" si="17"/>
        <v/>
      </c>
      <c r="G200" s="15"/>
      <c r="H200" s="15"/>
      <c r="I200" s="15"/>
    </row>
    <row r="201" spans="1:9" ht="13.2" x14ac:dyDescent="0.25">
      <c r="A201" s="25" t="str">
        <f t="shared" si="15"/>
        <v/>
      </c>
      <c r="B201" s="26" t="str">
        <f t="shared" si="16"/>
        <v/>
      </c>
      <c r="C201" s="27" t="str">
        <f t="shared" si="13"/>
        <v/>
      </c>
      <c r="D201" s="28" t="str">
        <f t="shared" si="14"/>
        <v/>
      </c>
      <c r="E201" s="29" t="str">
        <f t="shared" si="12"/>
        <v/>
      </c>
      <c r="F201" s="31" t="str">
        <f t="shared" si="17"/>
        <v/>
      </c>
      <c r="G201" s="15"/>
      <c r="H201" s="15"/>
      <c r="I201" s="15"/>
    </row>
    <row r="202" spans="1:9" ht="13.2" x14ac:dyDescent="0.25">
      <c r="A202" s="25" t="str">
        <f t="shared" si="15"/>
        <v/>
      </c>
      <c r="B202" s="26" t="str">
        <f t="shared" si="16"/>
        <v/>
      </c>
      <c r="C202" s="27" t="str">
        <f t="shared" si="13"/>
        <v/>
      </c>
      <c r="D202" s="28" t="str">
        <f t="shared" si="14"/>
        <v/>
      </c>
      <c r="E202" s="29" t="str">
        <f t="shared" si="12"/>
        <v/>
      </c>
      <c r="F202" s="31" t="str">
        <f t="shared" si="17"/>
        <v/>
      </c>
      <c r="G202" s="15"/>
      <c r="H202" s="15"/>
      <c r="I202" s="15"/>
    </row>
    <row r="203" spans="1:9" ht="13.2" x14ac:dyDescent="0.25">
      <c r="A203" s="25" t="str">
        <f t="shared" si="15"/>
        <v/>
      </c>
      <c r="B203" s="26" t="str">
        <f t="shared" si="16"/>
        <v/>
      </c>
      <c r="C203" s="27" t="str">
        <f t="shared" si="13"/>
        <v/>
      </c>
      <c r="D203" s="28" t="str">
        <f t="shared" si="14"/>
        <v/>
      </c>
      <c r="E203" s="29" t="str">
        <f t="shared" si="12"/>
        <v/>
      </c>
      <c r="F203" s="31" t="str">
        <f t="shared" si="17"/>
        <v/>
      </c>
      <c r="G203" s="15"/>
      <c r="H203" s="15"/>
      <c r="I203" s="15"/>
    </row>
    <row r="204" spans="1:9" ht="13.2" x14ac:dyDescent="0.25">
      <c r="A204" s="25" t="str">
        <f t="shared" si="15"/>
        <v/>
      </c>
      <c r="B204" s="26" t="str">
        <f t="shared" si="16"/>
        <v/>
      </c>
      <c r="C204" s="27" t="str">
        <f t="shared" si="13"/>
        <v/>
      </c>
      <c r="D204" s="28" t="str">
        <f t="shared" si="14"/>
        <v/>
      </c>
      <c r="E204" s="29" t="str">
        <f t="shared" si="12"/>
        <v/>
      </c>
      <c r="F204" s="31" t="str">
        <f t="shared" si="17"/>
        <v/>
      </c>
      <c r="G204" s="15"/>
      <c r="H204" s="15"/>
      <c r="I204" s="15"/>
    </row>
    <row r="205" spans="1:9" ht="13.2" x14ac:dyDescent="0.25">
      <c r="A205" s="25" t="str">
        <f t="shared" si="15"/>
        <v/>
      </c>
      <c r="B205" s="26" t="str">
        <f t="shared" si="16"/>
        <v/>
      </c>
      <c r="C205" s="27" t="str">
        <f t="shared" si="13"/>
        <v/>
      </c>
      <c r="D205" s="28" t="str">
        <f t="shared" si="14"/>
        <v/>
      </c>
      <c r="E205" s="29" t="str">
        <f t="shared" si="12"/>
        <v/>
      </c>
      <c r="F205" s="31" t="str">
        <f t="shared" si="17"/>
        <v/>
      </c>
      <c r="G205" s="15"/>
      <c r="H205" s="15"/>
      <c r="I205" s="15"/>
    </row>
    <row r="206" spans="1:9" ht="13.2" x14ac:dyDescent="0.25">
      <c r="A206" s="25" t="str">
        <f t="shared" si="15"/>
        <v/>
      </c>
      <c r="B206" s="26" t="str">
        <f t="shared" si="16"/>
        <v/>
      </c>
      <c r="C206" s="27" t="str">
        <f t="shared" si="13"/>
        <v/>
      </c>
      <c r="D206" s="28" t="str">
        <f t="shared" si="14"/>
        <v/>
      </c>
      <c r="E206" s="29" t="str">
        <f t="shared" si="12"/>
        <v/>
      </c>
      <c r="F206" s="31" t="str">
        <f t="shared" si="17"/>
        <v/>
      </c>
      <c r="G206" s="15"/>
      <c r="H206" s="15"/>
      <c r="I206" s="15"/>
    </row>
    <row r="207" spans="1:9" ht="13.2" x14ac:dyDescent="0.25">
      <c r="A207" s="25" t="str">
        <f t="shared" si="15"/>
        <v/>
      </c>
      <c r="B207" s="26" t="str">
        <f t="shared" si="16"/>
        <v/>
      </c>
      <c r="C207" s="27" t="str">
        <f t="shared" si="13"/>
        <v/>
      </c>
      <c r="D207" s="28" t="str">
        <f t="shared" si="14"/>
        <v/>
      </c>
      <c r="E207" s="29" t="str">
        <f t="shared" si="12"/>
        <v/>
      </c>
      <c r="F207" s="31" t="str">
        <f t="shared" si="17"/>
        <v/>
      </c>
      <c r="G207" s="15"/>
      <c r="H207" s="15"/>
      <c r="I207" s="15"/>
    </row>
    <row r="208" spans="1:9" ht="13.2" x14ac:dyDescent="0.25">
      <c r="A208" s="25" t="str">
        <f t="shared" si="15"/>
        <v/>
      </c>
      <c r="B208" s="26" t="str">
        <f t="shared" si="16"/>
        <v/>
      </c>
      <c r="C208" s="27" t="str">
        <f t="shared" si="13"/>
        <v/>
      </c>
      <c r="D208" s="28" t="str">
        <f t="shared" si="14"/>
        <v/>
      </c>
      <c r="E208" s="29" t="str">
        <f t="shared" si="12"/>
        <v/>
      </c>
      <c r="F208" s="31" t="str">
        <f t="shared" si="17"/>
        <v/>
      </c>
      <c r="G208" s="15"/>
      <c r="H208" s="15"/>
      <c r="I208" s="15"/>
    </row>
    <row r="209" spans="1:9" ht="13.2" x14ac:dyDescent="0.25">
      <c r="A209" s="25" t="str">
        <f t="shared" si="15"/>
        <v/>
      </c>
      <c r="B209" s="26" t="str">
        <f t="shared" si="16"/>
        <v/>
      </c>
      <c r="C209" s="27" t="str">
        <f t="shared" si="13"/>
        <v/>
      </c>
      <c r="D209" s="28" t="str">
        <f t="shared" si="14"/>
        <v/>
      </c>
      <c r="E209" s="29" t="str">
        <f t="shared" si="12"/>
        <v/>
      </c>
      <c r="F209" s="31" t="str">
        <f t="shared" si="17"/>
        <v/>
      </c>
      <c r="G209" s="15"/>
      <c r="H209" s="15"/>
      <c r="I209" s="15"/>
    </row>
    <row r="210" spans="1:9" ht="13.2" x14ac:dyDescent="0.25">
      <c r="A210" s="25" t="str">
        <f t="shared" si="15"/>
        <v/>
      </c>
      <c r="B210" s="26" t="str">
        <f t="shared" si="16"/>
        <v/>
      </c>
      <c r="C210" s="27" t="str">
        <f t="shared" si="13"/>
        <v/>
      </c>
      <c r="D210" s="28" t="str">
        <f t="shared" si="14"/>
        <v/>
      </c>
      <c r="E210" s="29" t="str">
        <f t="shared" si="12"/>
        <v/>
      </c>
      <c r="F210" s="31" t="str">
        <f t="shared" si="17"/>
        <v/>
      </c>
      <c r="G210" s="15"/>
      <c r="H210" s="15"/>
      <c r="I210" s="15"/>
    </row>
    <row r="211" spans="1:9" ht="13.2" x14ac:dyDescent="0.25">
      <c r="A211" s="25" t="str">
        <f t="shared" si="15"/>
        <v/>
      </c>
      <c r="B211" s="26" t="str">
        <f t="shared" si="16"/>
        <v/>
      </c>
      <c r="C211" s="27" t="str">
        <f t="shared" si="13"/>
        <v/>
      </c>
      <c r="D211" s="28" t="str">
        <f t="shared" si="14"/>
        <v/>
      </c>
      <c r="E211" s="29" t="str">
        <f t="shared" si="12"/>
        <v/>
      </c>
      <c r="F211" s="31" t="str">
        <f t="shared" si="17"/>
        <v/>
      </c>
      <c r="G211" s="15"/>
      <c r="H211" s="15"/>
      <c r="I211" s="15"/>
    </row>
    <row r="212" spans="1:9" ht="13.2" x14ac:dyDescent="0.25">
      <c r="A212" s="25" t="str">
        <f t="shared" si="15"/>
        <v/>
      </c>
      <c r="B212" s="26" t="str">
        <f t="shared" si="16"/>
        <v/>
      </c>
      <c r="C212" s="27" t="str">
        <f t="shared" si="13"/>
        <v/>
      </c>
      <c r="D212" s="28" t="str">
        <f t="shared" si="14"/>
        <v/>
      </c>
      <c r="E212" s="29" t="str">
        <f t="shared" si="12"/>
        <v/>
      </c>
      <c r="F212" s="31" t="str">
        <f t="shared" si="17"/>
        <v/>
      </c>
      <c r="G212" s="15"/>
      <c r="H212" s="15"/>
      <c r="I212" s="15"/>
    </row>
    <row r="213" spans="1:9" ht="13.2" x14ac:dyDescent="0.25">
      <c r="A213" s="25" t="str">
        <f t="shared" si="15"/>
        <v/>
      </c>
      <c r="B213" s="26" t="str">
        <f t="shared" si="16"/>
        <v/>
      </c>
      <c r="C213" s="27" t="str">
        <f t="shared" si="13"/>
        <v/>
      </c>
      <c r="D213" s="28" t="str">
        <f t="shared" si="14"/>
        <v/>
      </c>
      <c r="E213" s="29" t="str">
        <f t="shared" si="12"/>
        <v/>
      </c>
      <c r="F213" s="31" t="str">
        <f t="shared" si="17"/>
        <v/>
      </c>
      <c r="G213" s="15"/>
      <c r="H213" s="15"/>
      <c r="I213" s="15"/>
    </row>
    <row r="214" spans="1:9" ht="13.2" x14ac:dyDescent="0.25">
      <c r="A214" s="25" t="str">
        <f t="shared" si="15"/>
        <v/>
      </c>
      <c r="B214" s="26" t="str">
        <f t="shared" si="16"/>
        <v/>
      </c>
      <c r="C214" s="27" t="str">
        <f t="shared" si="13"/>
        <v/>
      </c>
      <c r="D214" s="28" t="str">
        <f t="shared" si="14"/>
        <v/>
      </c>
      <c r="E214" s="29" t="str">
        <f t="shared" si="12"/>
        <v/>
      </c>
      <c r="F214" s="31" t="str">
        <f t="shared" si="17"/>
        <v/>
      </c>
      <c r="G214" s="15"/>
      <c r="H214" s="15"/>
      <c r="I214" s="15"/>
    </row>
    <row r="215" spans="1:9" ht="13.2" x14ac:dyDescent="0.25">
      <c r="A215" s="25" t="str">
        <f t="shared" si="15"/>
        <v/>
      </c>
      <c r="B215" s="26" t="str">
        <f t="shared" si="16"/>
        <v/>
      </c>
      <c r="C215" s="27" t="str">
        <f t="shared" si="13"/>
        <v/>
      </c>
      <c r="D215" s="28" t="str">
        <f t="shared" si="14"/>
        <v/>
      </c>
      <c r="E215" s="29" t="str">
        <f t="shared" si="12"/>
        <v/>
      </c>
      <c r="F215" s="31" t="str">
        <f t="shared" si="17"/>
        <v/>
      </c>
      <c r="G215" s="15"/>
      <c r="H215" s="15"/>
      <c r="I215" s="15"/>
    </row>
    <row r="216" spans="1:9" ht="13.2" x14ac:dyDescent="0.25">
      <c r="A216" s="25" t="str">
        <f t="shared" si="15"/>
        <v/>
      </c>
      <c r="B216" s="26" t="str">
        <f t="shared" si="16"/>
        <v/>
      </c>
      <c r="C216" s="27" t="str">
        <f t="shared" si="13"/>
        <v/>
      </c>
      <c r="D216" s="28" t="str">
        <f t="shared" si="14"/>
        <v/>
      </c>
      <c r="E216" s="29" t="str">
        <f t="shared" ref="E216:E279" si="18">IF(A216="","",IF($C$16="Monthly",-IPMT($C$14/12,A216,$C$17,$C$12),-IPMT($C$14,A216,$C$17,$C$12)))</f>
        <v/>
      </c>
      <c r="F216" s="31" t="str">
        <f t="shared" si="17"/>
        <v/>
      </c>
      <c r="G216" s="15"/>
      <c r="H216" s="15"/>
      <c r="I216" s="15"/>
    </row>
    <row r="217" spans="1:9" ht="13.2" x14ac:dyDescent="0.25">
      <c r="A217" s="25" t="str">
        <f t="shared" si="15"/>
        <v/>
      </c>
      <c r="B217" s="26" t="str">
        <f t="shared" si="16"/>
        <v/>
      </c>
      <c r="C217" s="27" t="str">
        <f t="shared" ref="C217:C280" si="19">IF(A217="","",$C$19)</f>
        <v/>
      </c>
      <c r="D217" s="28" t="str">
        <f t="shared" ref="D217:D280" si="20">IF(A217="","",C217-E217)</f>
        <v/>
      </c>
      <c r="E217" s="29" t="str">
        <f t="shared" si="18"/>
        <v/>
      </c>
      <c r="F217" s="31" t="str">
        <f t="shared" si="17"/>
        <v/>
      </c>
      <c r="G217" s="15"/>
      <c r="H217" s="15"/>
      <c r="I217" s="15"/>
    </row>
    <row r="218" spans="1:9" ht="13.2" x14ac:dyDescent="0.25">
      <c r="A218" s="25" t="str">
        <f t="shared" ref="A218:A281" si="21">IF(OR(A217&gt;=$C$17,F217&lt;0,F217=0,F217=""),"",A217+1)</f>
        <v/>
      </c>
      <c r="B218" s="26" t="str">
        <f t="shared" ref="B218:B281" si="22">IF(A218="","",(IF($C$16="Monthly",EDATE(B217,1),EDATE(B217,12))))</f>
        <v/>
      </c>
      <c r="C218" s="27" t="str">
        <f t="shared" si="19"/>
        <v/>
      </c>
      <c r="D218" s="28" t="str">
        <f t="shared" si="20"/>
        <v/>
      </c>
      <c r="E218" s="29" t="str">
        <f t="shared" si="18"/>
        <v/>
      </c>
      <c r="F218" s="31" t="str">
        <f t="shared" ref="F218:F281" si="23">IF(A218="","",F217-D218)</f>
        <v/>
      </c>
      <c r="G218" s="15"/>
      <c r="H218" s="15"/>
      <c r="I218" s="15"/>
    </row>
    <row r="219" spans="1:9" ht="13.2" x14ac:dyDescent="0.25">
      <c r="A219" s="25" t="str">
        <f t="shared" si="21"/>
        <v/>
      </c>
      <c r="B219" s="26" t="str">
        <f t="shared" si="22"/>
        <v/>
      </c>
      <c r="C219" s="27" t="str">
        <f t="shared" si="19"/>
        <v/>
      </c>
      <c r="D219" s="28" t="str">
        <f t="shared" si="20"/>
        <v/>
      </c>
      <c r="E219" s="29" t="str">
        <f t="shared" si="18"/>
        <v/>
      </c>
      <c r="F219" s="31" t="str">
        <f t="shared" si="23"/>
        <v/>
      </c>
      <c r="G219" s="15"/>
      <c r="H219" s="15"/>
      <c r="I219" s="15"/>
    </row>
    <row r="220" spans="1:9" ht="13.2" x14ac:dyDescent="0.25">
      <c r="A220" s="25" t="str">
        <f t="shared" si="21"/>
        <v/>
      </c>
      <c r="B220" s="26" t="str">
        <f t="shared" si="22"/>
        <v/>
      </c>
      <c r="C220" s="27" t="str">
        <f t="shared" si="19"/>
        <v/>
      </c>
      <c r="D220" s="28" t="str">
        <f t="shared" si="20"/>
        <v/>
      </c>
      <c r="E220" s="29" t="str">
        <f t="shared" si="18"/>
        <v/>
      </c>
      <c r="F220" s="31" t="str">
        <f t="shared" si="23"/>
        <v/>
      </c>
      <c r="G220" s="15"/>
      <c r="H220" s="15"/>
      <c r="I220" s="15"/>
    </row>
    <row r="221" spans="1:9" ht="13.2" x14ac:dyDescent="0.25">
      <c r="A221" s="25" t="str">
        <f t="shared" si="21"/>
        <v/>
      </c>
      <c r="B221" s="26" t="str">
        <f t="shared" si="22"/>
        <v/>
      </c>
      <c r="C221" s="27" t="str">
        <f t="shared" si="19"/>
        <v/>
      </c>
      <c r="D221" s="28" t="str">
        <f t="shared" si="20"/>
        <v/>
      </c>
      <c r="E221" s="29" t="str">
        <f t="shared" si="18"/>
        <v/>
      </c>
      <c r="F221" s="31" t="str">
        <f t="shared" si="23"/>
        <v/>
      </c>
      <c r="G221" s="15"/>
      <c r="H221" s="15"/>
      <c r="I221" s="15"/>
    </row>
    <row r="222" spans="1:9" ht="13.2" x14ac:dyDescent="0.25">
      <c r="A222" s="25" t="str">
        <f t="shared" si="21"/>
        <v/>
      </c>
      <c r="B222" s="26" t="str">
        <f t="shared" si="22"/>
        <v/>
      </c>
      <c r="C222" s="27" t="str">
        <f t="shared" si="19"/>
        <v/>
      </c>
      <c r="D222" s="28" t="str">
        <f t="shared" si="20"/>
        <v/>
      </c>
      <c r="E222" s="29" t="str">
        <f t="shared" si="18"/>
        <v/>
      </c>
      <c r="F222" s="31" t="str">
        <f t="shared" si="23"/>
        <v/>
      </c>
      <c r="G222" s="15"/>
      <c r="H222" s="15"/>
      <c r="I222" s="15"/>
    </row>
    <row r="223" spans="1:9" ht="13.2" x14ac:dyDescent="0.25">
      <c r="A223" s="25" t="str">
        <f t="shared" si="21"/>
        <v/>
      </c>
      <c r="B223" s="26" t="str">
        <f t="shared" si="22"/>
        <v/>
      </c>
      <c r="C223" s="27" t="str">
        <f t="shared" si="19"/>
        <v/>
      </c>
      <c r="D223" s="28" t="str">
        <f t="shared" si="20"/>
        <v/>
      </c>
      <c r="E223" s="29" t="str">
        <f t="shared" si="18"/>
        <v/>
      </c>
      <c r="F223" s="31" t="str">
        <f t="shared" si="23"/>
        <v/>
      </c>
      <c r="G223" s="15"/>
      <c r="H223" s="15"/>
      <c r="I223" s="15"/>
    </row>
    <row r="224" spans="1:9" ht="13.2" x14ac:dyDescent="0.25">
      <c r="A224" s="25" t="str">
        <f t="shared" si="21"/>
        <v/>
      </c>
      <c r="B224" s="26" t="str">
        <f t="shared" si="22"/>
        <v/>
      </c>
      <c r="C224" s="27" t="str">
        <f t="shared" si="19"/>
        <v/>
      </c>
      <c r="D224" s="28" t="str">
        <f t="shared" si="20"/>
        <v/>
      </c>
      <c r="E224" s="29" t="str">
        <f t="shared" si="18"/>
        <v/>
      </c>
      <c r="F224" s="31" t="str">
        <f t="shared" si="23"/>
        <v/>
      </c>
      <c r="G224" s="15"/>
      <c r="H224" s="15"/>
      <c r="I224" s="15"/>
    </row>
    <row r="225" spans="1:9" ht="13.2" x14ac:dyDescent="0.25">
      <c r="A225" s="25" t="str">
        <f t="shared" si="21"/>
        <v/>
      </c>
      <c r="B225" s="26" t="str">
        <f t="shared" si="22"/>
        <v/>
      </c>
      <c r="C225" s="27" t="str">
        <f t="shared" si="19"/>
        <v/>
      </c>
      <c r="D225" s="28" t="str">
        <f t="shared" si="20"/>
        <v/>
      </c>
      <c r="E225" s="29" t="str">
        <f t="shared" si="18"/>
        <v/>
      </c>
      <c r="F225" s="31" t="str">
        <f t="shared" si="23"/>
        <v/>
      </c>
      <c r="G225" s="15"/>
      <c r="H225" s="15"/>
      <c r="I225" s="15"/>
    </row>
    <row r="226" spans="1:9" ht="13.2" x14ac:dyDescent="0.25">
      <c r="A226" s="25" t="str">
        <f t="shared" si="21"/>
        <v/>
      </c>
      <c r="B226" s="26" t="str">
        <f t="shared" si="22"/>
        <v/>
      </c>
      <c r="C226" s="27" t="str">
        <f t="shared" si="19"/>
        <v/>
      </c>
      <c r="D226" s="28" t="str">
        <f t="shared" si="20"/>
        <v/>
      </c>
      <c r="E226" s="29" t="str">
        <f t="shared" si="18"/>
        <v/>
      </c>
      <c r="F226" s="31" t="str">
        <f t="shared" si="23"/>
        <v/>
      </c>
      <c r="G226" s="15"/>
      <c r="H226" s="15"/>
      <c r="I226" s="15"/>
    </row>
    <row r="227" spans="1:9" ht="13.2" x14ac:dyDescent="0.25">
      <c r="A227" s="25" t="str">
        <f t="shared" si="21"/>
        <v/>
      </c>
      <c r="B227" s="26" t="str">
        <f t="shared" si="22"/>
        <v/>
      </c>
      <c r="C227" s="27" t="str">
        <f t="shared" si="19"/>
        <v/>
      </c>
      <c r="D227" s="28" t="str">
        <f t="shared" si="20"/>
        <v/>
      </c>
      <c r="E227" s="29" t="str">
        <f t="shared" si="18"/>
        <v/>
      </c>
      <c r="F227" s="31" t="str">
        <f t="shared" si="23"/>
        <v/>
      </c>
      <c r="G227" s="15"/>
      <c r="H227" s="15"/>
      <c r="I227" s="15"/>
    </row>
    <row r="228" spans="1:9" ht="13.2" x14ac:dyDescent="0.25">
      <c r="A228" s="25" t="str">
        <f t="shared" si="21"/>
        <v/>
      </c>
      <c r="B228" s="26" t="str">
        <f t="shared" si="22"/>
        <v/>
      </c>
      <c r="C228" s="27" t="str">
        <f t="shared" si="19"/>
        <v/>
      </c>
      <c r="D228" s="28" t="str">
        <f t="shared" si="20"/>
        <v/>
      </c>
      <c r="E228" s="29" t="str">
        <f t="shared" si="18"/>
        <v/>
      </c>
      <c r="F228" s="31" t="str">
        <f t="shared" si="23"/>
        <v/>
      </c>
      <c r="G228" s="15"/>
      <c r="H228" s="15"/>
      <c r="I228" s="15"/>
    </row>
    <row r="229" spans="1:9" ht="13.2" x14ac:dyDescent="0.25">
      <c r="A229" s="25" t="str">
        <f t="shared" si="21"/>
        <v/>
      </c>
      <c r="B229" s="26" t="str">
        <f t="shared" si="22"/>
        <v/>
      </c>
      <c r="C229" s="27" t="str">
        <f t="shared" si="19"/>
        <v/>
      </c>
      <c r="D229" s="28" t="str">
        <f t="shared" si="20"/>
        <v/>
      </c>
      <c r="E229" s="29" t="str">
        <f t="shared" si="18"/>
        <v/>
      </c>
      <c r="F229" s="31" t="str">
        <f t="shared" si="23"/>
        <v/>
      </c>
      <c r="G229" s="15"/>
      <c r="H229" s="15"/>
      <c r="I229" s="15"/>
    </row>
    <row r="230" spans="1:9" ht="13.2" x14ac:dyDescent="0.25">
      <c r="A230" s="25" t="str">
        <f t="shared" si="21"/>
        <v/>
      </c>
      <c r="B230" s="26" t="str">
        <f t="shared" si="22"/>
        <v/>
      </c>
      <c r="C230" s="27" t="str">
        <f t="shared" si="19"/>
        <v/>
      </c>
      <c r="D230" s="28" t="str">
        <f t="shared" si="20"/>
        <v/>
      </c>
      <c r="E230" s="29" t="str">
        <f t="shared" si="18"/>
        <v/>
      </c>
      <c r="F230" s="31" t="str">
        <f t="shared" si="23"/>
        <v/>
      </c>
      <c r="G230" s="15"/>
      <c r="H230" s="15"/>
      <c r="I230" s="15"/>
    </row>
    <row r="231" spans="1:9" ht="13.2" x14ac:dyDescent="0.25">
      <c r="A231" s="25" t="str">
        <f t="shared" si="21"/>
        <v/>
      </c>
      <c r="B231" s="26" t="str">
        <f t="shared" si="22"/>
        <v/>
      </c>
      <c r="C231" s="27" t="str">
        <f t="shared" si="19"/>
        <v/>
      </c>
      <c r="D231" s="28" t="str">
        <f t="shared" si="20"/>
        <v/>
      </c>
      <c r="E231" s="29" t="str">
        <f t="shared" si="18"/>
        <v/>
      </c>
      <c r="F231" s="31" t="str">
        <f t="shared" si="23"/>
        <v/>
      </c>
      <c r="G231" s="15"/>
      <c r="H231" s="15"/>
      <c r="I231" s="15"/>
    </row>
    <row r="232" spans="1:9" ht="13.2" x14ac:dyDescent="0.25">
      <c r="A232" s="25" t="str">
        <f t="shared" si="21"/>
        <v/>
      </c>
      <c r="B232" s="26" t="str">
        <f t="shared" si="22"/>
        <v/>
      </c>
      <c r="C232" s="27" t="str">
        <f t="shared" si="19"/>
        <v/>
      </c>
      <c r="D232" s="28" t="str">
        <f t="shared" si="20"/>
        <v/>
      </c>
      <c r="E232" s="29" t="str">
        <f t="shared" si="18"/>
        <v/>
      </c>
      <c r="F232" s="31" t="str">
        <f t="shared" si="23"/>
        <v/>
      </c>
      <c r="G232" s="15"/>
      <c r="H232" s="15"/>
      <c r="I232" s="15"/>
    </row>
    <row r="233" spans="1:9" ht="13.2" x14ac:dyDescent="0.25">
      <c r="A233" s="25" t="str">
        <f t="shared" si="21"/>
        <v/>
      </c>
      <c r="B233" s="26" t="str">
        <f t="shared" si="22"/>
        <v/>
      </c>
      <c r="C233" s="27" t="str">
        <f t="shared" si="19"/>
        <v/>
      </c>
      <c r="D233" s="28" t="str">
        <f t="shared" si="20"/>
        <v/>
      </c>
      <c r="E233" s="29" t="str">
        <f t="shared" si="18"/>
        <v/>
      </c>
      <c r="F233" s="31" t="str">
        <f t="shared" si="23"/>
        <v/>
      </c>
      <c r="G233" s="15"/>
      <c r="H233" s="15"/>
      <c r="I233" s="15"/>
    </row>
    <row r="234" spans="1:9" ht="13.2" x14ac:dyDescent="0.25">
      <c r="A234" s="25" t="str">
        <f t="shared" si="21"/>
        <v/>
      </c>
      <c r="B234" s="26" t="str">
        <f t="shared" si="22"/>
        <v/>
      </c>
      <c r="C234" s="27" t="str">
        <f t="shared" si="19"/>
        <v/>
      </c>
      <c r="D234" s="28" t="str">
        <f t="shared" si="20"/>
        <v/>
      </c>
      <c r="E234" s="29" t="str">
        <f t="shared" si="18"/>
        <v/>
      </c>
      <c r="F234" s="31" t="str">
        <f t="shared" si="23"/>
        <v/>
      </c>
      <c r="G234" s="15"/>
      <c r="H234" s="15"/>
      <c r="I234" s="15"/>
    </row>
    <row r="235" spans="1:9" ht="13.2" x14ac:dyDescent="0.25">
      <c r="A235" s="25" t="str">
        <f t="shared" si="21"/>
        <v/>
      </c>
      <c r="B235" s="26" t="str">
        <f t="shared" si="22"/>
        <v/>
      </c>
      <c r="C235" s="27" t="str">
        <f t="shared" si="19"/>
        <v/>
      </c>
      <c r="D235" s="28" t="str">
        <f t="shared" si="20"/>
        <v/>
      </c>
      <c r="E235" s="29" t="str">
        <f t="shared" si="18"/>
        <v/>
      </c>
      <c r="F235" s="31" t="str">
        <f t="shared" si="23"/>
        <v/>
      </c>
      <c r="G235" s="15"/>
      <c r="H235" s="15"/>
      <c r="I235" s="15"/>
    </row>
    <row r="236" spans="1:9" ht="13.2" x14ac:dyDescent="0.25">
      <c r="A236" s="25" t="str">
        <f t="shared" si="21"/>
        <v/>
      </c>
      <c r="B236" s="26" t="str">
        <f t="shared" si="22"/>
        <v/>
      </c>
      <c r="C236" s="27" t="str">
        <f t="shared" si="19"/>
        <v/>
      </c>
      <c r="D236" s="28" t="str">
        <f t="shared" si="20"/>
        <v/>
      </c>
      <c r="E236" s="29" t="str">
        <f t="shared" si="18"/>
        <v/>
      </c>
      <c r="F236" s="31" t="str">
        <f t="shared" si="23"/>
        <v/>
      </c>
      <c r="G236" s="15"/>
      <c r="H236" s="15"/>
      <c r="I236" s="15"/>
    </row>
    <row r="237" spans="1:9" ht="13.2" x14ac:dyDescent="0.25">
      <c r="A237" s="25" t="str">
        <f t="shared" si="21"/>
        <v/>
      </c>
      <c r="B237" s="26" t="str">
        <f t="shared" si="22"/>
        <v/>
      </c>
      <c r="C237" s="27" t="str">
        <f t="shared" si="19"/>
        <v/>
      </c>
      <c r="D237" s="28" t="str">
        <f t="shared" si="20"/>
        <v/>
      </c>
      <c r="E237" s="29" t="str">
        <f t="shared" si="18"/>
        <v/>
      </c>
      <c r="F237" s="31" t="str">
        <f t="shared" si="23"/>
        <v/>
      </c>
      <c r="G237" s="15"/>
      <c r="H237" s="15"/>
      <c r="I237" s="15"/>
    </row>
    <row r="238" spans="1:9" ht="13.2" x14ac:dyDescent="0.25">
      <c r="A238" s="25" t="str">
        <f t="shared" si="21"/>
        <v/>
      </c>
      <c r="B238" s="26" t="str">
        <f t="shared" si="22"/>
        <v/>
      </c>
      <c r="C238" s="27" t="str">
        <f t="shared" si="19"/>
        <v/>
      </c>
      <c r="D238" s="28" t="str">
        <f t="shared" si="20"/>
        <v/>
      </c>
      <c r="E238" s="29" t="str">
        <f t="shared" si="18"/>
        <v/>
      </c>
      <c r="F238" s="31" t="str">
        <f t="shared" si="23"/>
        <v/>
      </c>
      <c r="G238" s="15"/>
      <c r="H238" s="15"/>
      <c r="I238" s="15"/>
    </row>
    <row r="239" spans="1:9" ht="13.2" x14ac:dyDescent="0.25">
      <c r="A239" s="25" t="str">
        <f t="shared" si="21"/>
        <v/>
      </c>
      <c r="B239" s="26" t="str">
        <f t="shared" si="22"/>
        <v/>
      </c>
      <c r="C239" s="27" t="str">
        <f t="shared" si="19"/>
        <v/>
      </c>
      <c r="D239" s="28" t="str">
        <f t="shared" si="20"/>
        <v/>
      </c>
      <c r="E239" s="29" t="str">
        <f t="shared" si="18"/>
        <v/>
      </c>
      <c r="F239" s="31" t="str">
        <f t="shared" si="23"/>
        <v/>
      </c>
      <c r="G239" s="15"/>
      <c r="H239" s="15"/>
      <c r="I239" s="15"/>
    </row>
    <row r="240" spans="1:9" ht="13.2" x14ac:dyDescent="0.25">
      <c r="A240" s="25" t="str">
        <f t="shared" si="21"/>
        <v/>
      </c>
      <c r="B240" s="26" t="str">
        <f t="shared" si="22"/>
        <v/>
      </c>
      <c r="C240" s="27" t="str">
        <f t="shared" si="19"/>
        <v/>
      </c>
      <c r="D240" s="28" t="str">
        <f t="shared" si="20"/>
        <v/>
      </c>
      <c r="E240" s="29" t="str">
        <f t="shared" si="18"/>
        <v/>
      </c>
      <c r="F240" s="31" t="str">
        <f t="shared" si="23"/>
        <v/>
      </c>
      <c r="G240" s="15"/>
      <c r="H240" s="15"/>
      <c r="I240" s="15"/>
    </row>
    <row r="241" spans="1:9" ht="13.2" x14ac:dyDescent="0.25">
      <c r="A241" s="25" t="str">
        <f t="shared" si="21"/>
        <v/>
      </c>
      <c r="B241" s="26" t="str">
        <f t="shared" si="22"/>
        <v/>
      </c>
      <c r="C241" s="27" t="str">
        <f t="shared" si="19"/>
        <v/>
      </c>
      <c r="D241" s="28" t="str">
        <f t="shared" si="20"/>
        <v/>
      </c>
      <c r="E241" s="29" t="str">
        <f t="shared" si="18"/>
        <v/>
      </c>
      <c r="F241" s="31" t="str">
        <f t="shared" si="23"/>
        <v/>
      </c>
      <c r="G241" s="15"/>
      <c r="H241" s="15"/>
      <c r="I241" s="15"/>
    </row>
    <row r="242" spans="1:9" ht="13.2" x14ac:dyDescent="0.25">
      <c r="A242" s="25" t="str">
        <f t="shared" si="21"/>
        <v/>
      </c>
      <c r="B242" s="26" t="str">
        <f t="shared" si="22"/>
        <v/>
      </c>
      <c r="C242" s="27" t="str">
        <f t="shared" si="19"/>
        <v/>
      </c>
      <c r="D242" s="28" t="str">
        <f t="shared" si="20"/>
        <v/>
      </c>
      <c r="E242" s="29" t="str">
        <f t="shared" si="18"/>
        <v/>
      </c>
      <c r="F242" s="31" t="str">
        <f t="shared" si="23"/>
        <v/>
      </c>
      <c r="G242" s="15"/>
      <c r="H242" s="15"/>
      <c r="I242" s="15"/>
    </row>
    <row r="243" spans="1:9" ht="13.2" x14ac:dyDescent="0.25">
      <c r="A243" s="25" t="str">
        <f t="shared" si="21"/>
        <v/>
      </c>
      <c r="B243" s="26" t="str">
        <f t="shared" si="22"/>
        <v/>
      </c>
      <c r="C243" s="27" t="str">
        <f t="shared" si="19"/>
        <v/>
      </c>
      <c r="D243" s="28" t="str">
        <f t="shared" si="20"/>
        <v/>
      </c>
      <c r="E243" s="29" t="str">
        <f t="shared" si="18"/>
        <v/>
      </c>
      <c r="F243" s="31" t="str">
        <f t="shared" si="23"/>
        <v/>
      </c>
      <c r="G243" s="15"/>
      <c r="H243" s="15"/>
      <c r="I243" s="15"/>
    </row>
    <row r="244" spans="1:9" ht="13.2" x14ac:dyDescent="0.25">
      <c r="A244" s="25" t="str">
        <f t="shared" si="21"/>
        <v/>
      </c>
      <c r="B244" s="26" t="str">
        <f t="shared" si="22"/>
        <v/>
      </c>
      <c r="C244" s="27" t="str">
        <f t="shared" si="19"/>
        <v/>
      </c>
      <c r="D244" s="28" t="str">
        <f t="shared" si="20"/>
        <v/>
      </c>
      <c r="E244" s="29" t="str">
        <f t="shared" si="18"/>
        <v/>
      </c>
      <c r="F244" s="31" t="str">
        <f t="shared" si="23"/>
        <v/>
      </c>
      <c r="G244" s="15"/>
      <c r="H244" s="15"/>
      <c r="I244" s="15"/>
    </row>
    <row r="245" spans="1:9" ht="13.2" x14ac:dyDescent="0.25">
      <c r="A245" s="25" t="str">
        <f t="shared" si="21"/>
        <v/>
      </c>
      <c r="B245" s="26" t="str">
        <f t="shared" si="22"/>
        <v/>
      </c>
      <c r="C245" s="27" t="str">
        <f t="shared" si="19"/>
        <v/>
      </c>
      <c r="D245" s="28" t="str">
        <f t="shared" si="20"/>
        <v/>
      </c>
      <c r="E245" s="29" t="str">
        <f t="shared" si="18"/>
        <v/>
      </c>
      <c r="F245" s="31" t="str">
        <f t="shared" si="23"/>
        <v/>
      </c>
      <c r="G245" s="15"/>
      <c r="H245" s="15"/>
      <c r="I245" s="15"/>
    </row>
    <row r="246" spans="1:9" ht="13.2" x14ac:dyDescent="0.25">
      <c r="A246" s="25" t="str">
        <f t="shared" si="21"/>
        <v/>
      </c>
      <c r="B246" s="26" t="str">
        <f t="shared" si="22"/>
        <v/>
      </c>
      <c r="C246" s="27" t="str">
        <f t="shared" si="19"/>
        <v/>
      </c>
      <c r="D246" s="28" t="str">
        <f t="shared" si="20"/>
        <v/>
      </c>
      <c r="E246" s="29" t="str">
        <f t="shared" si="18"/>
        <v/>
      </c>
      <c r="F246" s="31" t="str">
        <f t="shared" si="23"/>
        <v/>
      </c>
      <c r="G246" s="15"/>
      <c r="H246" s="15"/>
      <c r="I246" s="15"/>
    </row>
    <row r="247" spans="1:9" ht="13.2" x14ac:dyDescent="0.25">
      <c r="A247" s="25" t="str">
        <f t="shared" si="21"/>
        <v/>
      </c>
      <c r="B247" s="26" t="str">
        <f t="shared" si="22"/>
        <v/>
      </c>
      <c r="C247" s="27" t="str">
        <f t="shared" si="19"/>
        <v/>
      </c>
      <c r="D247" s="28" t="str">
        <f t="shared" si="20"/>
        <v/>
      </c>
      <c r="E247" s="29" t="str">
        <f t="shared" si="18"/>
        <v/>
      </c>
      <c r="F247" s="31" t="str">
        <f t="shared" si="23"/>
        <v/>
      </c>
      <c r="G247" s="15"/>
      <c r="H247" s="15"/>
      <c r="I247" s="15"/>
    </row>
    <row r="248" spans="1:9" ht="13.2" x14ac:dyDescent="0.25">
      <c r="A248" s="25" t="str">
        <f t="shared" si="21"/>
        <v/>
      </c>
      <c r="B248" s="26" t="str">
        <f t="shared" si="22"/>
        <v/>
      </c>
      <c r="C248" s="27" t="str">
        <f t="shared" si="19"/>
        <v/>
      </c>
      <c r="D248" s="28" t="str">
        <f t="shared" si="20"/>
        <v/>
      </c>
      <c r="E248" s="29" t="str">
        <f t="shared" si="18"/>
        <v/>
      </c>
      <c r="F248" s="31" t="str">
        <f t="shared" si="23"/>
        <v/>
      </c>
      <c r="G248" s="15"/>
      <c r="H248" s="15"/>
      <c r="I248" s="15"/>
    </row>
    <row r="249" spans="1:9" ht="13.2" x14ac:dyDescent="0.25">
      <c r="A249" s="25" t="str">
        <f t="shared" si="21"/>
        <v/>
      </c>
      <c r="B249" s="26" t="str">
        <f t="shared" si="22"/>
        <v/>
      </c>
      <c r="C249" s="27" t="str">
        <f t="shared" si="19"/>
        <v/>
      </c>
      <c r="D249" s="28" t="str">
        <f t="shared" si="20"/>
        <v/>
      </c>
      <c r="E249" s="29" t="str">
        <f t="shared" si="18"/>
        <v/>
      </c>
      <c r="F249" s="31" t="str">
        <f t="shared" si="23"/>
        <v/>
      </c>
      <c r="G249" s="15"/>
      <c r="H249" s="15"/>
      <c r="I249" s="15"/>
    </row>
    <row r="250" spans="1:9" ht="13.2" x14ac:dyDescent="0.25">
      <c r="A250" s="25" t="str">
        <f t="shared" si="21"/>
        <v/>
      </c>
      <c r="B250" s="26" t="str">
        <f t="shared" si="22"/>
        <v/>
      </c>
      <c r="C250" s="27" t="str">
        <f t="shared" si="19"/>
        <v/>
      </c>
      <c r="D250" s="28" t="str">
        <f t="shared" si="20"/>
        <v/>
      </c>
      <c r="E250" s="29" t="str">
        <f t="shared" si="18"/>
        <v/>
      </c>
      <c r="F250" s="31" t="str">
        <f t="shared" si="23"/>
        <v/>
      </c>
      <c r="G250" s="15"/>
      <c r="H250" s="15"/>
      <c r="I250" s="15"/>
    </row>
    <row r="251" spans="1:9" ht="13.2" x14ac:dyDescent="0.25">
      <c r="A251" s="25" t="str">
        <f t="shared" si="21"/>
        <v/>
      </c>
      <c r="B251" s="26" t="str">
        <f t="shared" si="22"/>
        <v/>
      </c>
      <c r="C251" s="27" t="str">
        <f t="shared" si="19"/>
        <v/>
      </c>
      <c r="D251" s="28" t="str">
        <f t="shared" si="20"/>
        <v/>
      </c>
      <c r="E251" s="29" t="str">
        <f t="shared" si="18"/>
        <v/>
      </c>
      <c r="F251" s="31" t="str">
        <f t="shared" si="23"/>
        <v/>
      </c>
      <c r="G251" s="15"/>
      <c r="H251" s="15"/>
      <c r="I251" s="15"/>
    </row>
    <row r="252" spans="1:9" ht="13.2" x14ac:dyDescent="0.25">
      <c r="A252" s="25" t="str">
        <f t="shared" si="21"/>
        <v/>
      </c>
      <c r="B252" s="26" t="str">
        <f t="shared" si="22"/>
        <v/>
      </c>
      <c r="C252" s="27" t="str">
        <f t="shared" si="19"/>
        <v/>
      </c>
      <c r="D252" s="28" t="str">
        <f t="shared" si="20"/>
        <v/>
      </c>
      <c r="E252" s="29" t="str">
        <f t="shared" si="18"/>
        <v/>
      </c>
      <c r="F252" s="31" t="str">
        <f t="shared" si="23"/>
        <v/>
      </c>
      <c r="G252" s="15"/>
      <c r="H252" s="15"/>
      <c r="I252" s="15"/>
    </row>
    <row r="253" spans="1:9" ht="13.2" x14ac:dyDescent="0.25">
      <c r="A253" s="25" t="str">
        <f t="shared" si="21"/>
        <v/>
      </c>
      <c r="B253" s="26" t="str">
        <f t="shared" si="22"/>
        <v/>
      </c>
      <c r="C253" s="27" t="str">
        <f t="shared" si="19"/>
        <v/>
      </c>
      <c r="D253" s="28" t="str">
        <f t="shared" si="20"/>
        <v/>
      </c>
      <c r="E253" s="29" t="str">
        <f t="shared" si="18"/>
        <v/>
      </c>
      <c r="F253" s="31" t="str">
        <f t="shared" si="23"/>
        <v/>
      </c>
      <c r="G253" s="15"/>
      <c r="H253" s="15"/>
      <c r="I253" s="15"/>
    </row>
    <row r="254" spans="1:9" ht="13.2" x14ac:dyDescent="0.25">
      <c r="A254" s="25" t="str">
        <f t="shared" si="21"/>
        <v/>
      </c>
      <c r="B254" s="26" t="str">
        <f t="shared" si="22"/>
        <v/>
      </c>
      <c r="C254" s="27" t="str">
        <f t="shared" si="19"/>
        <v/>
      </c>
      <c r="D254" s="28" t="str">
        <f t="shared" si="20"/>
        <v/>
      </c>
      <c r="E254" s="29" t="str">
        <f t="shared" si="18"/>
        <v/>
      </c>
      <c r="F254" s="31" t="str">
        <f t="shared" si="23"/>
        <v/>
      </c>
      <c r="G254" s="15"/>
      <c r="H254" s="15"/>
      <c r="I254" s="15"/>
    </row>
    <row r="255" spans="1:9" ht="13.2" x14ac:dyDescent="0.25">
      <c r="A255" s="25" t="str">
        <f t="shared" si="21"/>
        <v/>
      </c>
      <c r="B255" s="26" t="str">
        <f t="shared" si="22"/>
        <v/>
      </c>
      <c r="C255" s="27" t="str">
        <f t="shared" si="19"/>
        <v/>
      </c>
      <c r="D255" s="28" t="str">
        <f t="shared" si="20"/>
        <v/>
      </c>
      <c r="E255" s="29" t="str">
        <f t="shared" si="18"/>
        <v/>
      </c>
      <c r="F255" s="31" t="str">
        <f t="shared" si="23"/>
        <v/>
      </c>
      <c r="G255" s="15"/>
      <c r="H255" s="15"/>
      <c r="I255" s="15"/>
    </row>
    <row r="256" spans="1:9" ht="13.2" x14ac:dyDescent="0.25">
      <c r="A256" s="25" t="str">
        <f t="shared" si="21"/>
        <v/>
      </c>
      <c r="B256" s="26" t="str">
        <f t="shared" si="22"/>
        <v/>
      </c>
      <c r="C256" s="27" t="str">
        <f t="shared" si="19"/>
        <v/>
      </c>
      <c r="D256" s="28" t="str">
        <f t="shared" si="20"/>
        <v/>
      </c>
      <c r="E256" s="29" t="str">
        <f t="shared" si="18"/>
        <v/>
      </c>
      <c r="F256" s="31" t="str">
        <f t="shared" si="23"/>
        <v/>
      </c>
      <c r="G256" s="15"/>
      <c r="H256" s="15"/>
      <c r="I256" s="15"/>
    </row>
    <row r="257" spans="1:9" ht="13.2" x14ac:dyDescent="0.25">
      <c r="A257" s="25" t="str">
        <f t="shared" si="21"/>
        <v/>
      </c>
      <c r="B257" s="26" t="str">
        <f t="shared" si="22"/>
        <v/>
      </c>
      <c r="C257" s="27" t="str">
        <f t="shared" si="19"/>
        <v/>
      </c>
      <c r="D257" s="28" t="str">
        <f t="shared" si="20"/>
        <v/>
      </c>
      <c r="E257" s="29" t="str">
        <f t="shared" si="18"/>
        <v/>
      </c>
      <c r="F257" s="31" t="str">
        <f t="shared" si="23"/>
        <v/>
      </c>
      <c r="G257" s="15"/>
      <c r="H257" s="15"/>
      <c r="I257" s="15"/>
    </row>
    <row r="258" spans="1:9" ht="13.2" x14ac:dyDescent="0.25">
      <c r="A258" s="25" t="str">
        <f t="shared" si="21"/>
        <v/>
      </c>
      <c r="B258" s="26" t="str">
        <f t="shared" si="22"/>
        <v/>
      </c>
      <c r="C258" s="27" t="str">
        <f t="shared" si="19"/>
        <v/>
      </c>
      <c r="D258" s="28" t="str">
        <f t="shared" si="20"/>
        <v/>
      </c>
      <c r="E258" s="29" t="str">
        <f t="shared" si="18"/>
        <v/>
      </c>
      <c r="F258" s="31" t="str">
        <f t="shared" si="23"/>
        <v/>
      </c>
      <c r="G258" s="15"/>
      <c r="H258" s="15"/>
      <c r="I258" s="15"/>
    </row>
    <row r="259" spans="1:9" ht="13.2" x14ac:dyDescent="0.25">
      <c r="A259" s="25" t="str">
        <f t="shared" si="21"/>
        <v/>
      </c>
      <c r="B259" s="26" t="str">
        <f t="shared" si="22"/>
        <v/>
      </c>
      <c r="C259" s="27" t="str">
        <f t="shared" si="19"/>
        <v/>
      </c>
      <c r="D259" s="28" t="str">
        <f t="shared" si="20"/>
        <v/>
      </c>
      <c r="E259" s="29" t="str">
        <f t="shared" si="18"/>
        <v/>
      </c>
      <c r="F259" s="31" t="str">
        <f t="shared" si="23"/>
        <v/>
      </c>
      <c r="G259" s="15"/>
      <c r="H259" s="15"/>
      <c r="I259" s="15"/>
    </row>
    <row r="260" spans="1:9" ht="13.2" x14ac:dyDescent="0.25">
      <c r="A260" s="25" t="str">
        <f t="shared" si="21"/>
        <v/>
      </c>
      <c r="B260" s="26" t="str">
        <f t="shared" si="22"/>
        <v/>
      </c>
      <c r="C260" s="27" t="str">
        <f t="shared" si="19"/>
        <v/>
      </c>
      <c r="D260" s="28" t="str">
        <f t="shared" si="20"/>
        <v/>
      </c>
      <c r="E260" s="29" t="str">
        <f t="shared" si="18"/>
        <v/>
      </c>
      <c r="F260" s="31" t="str">
        <f t="shared" si="23"/>
        <v/>
      </c>
      <c r="G260" s="15"/>
      <c r="H260" s="15"/>
      <c r="I260" s="15"/>
    </row>
    <row r="261" spans="1:9" ht="13.2" x14ac:dyDescent="0.25">
      <c r="A261" s="25" t="str">
        <f t="shared" si="21"/>
        <v/>
      </c>
      <c r="B261" s="26" t="str">
        <f t="shared" si="22"/>
        <v/>
      </c>
      <c r="C261" s="27" t="str">
        <f t="shared" si="19"/>
        <v/>
      </c>
      <c r="D261" s="28" t="str">
        <f t="shared" si="20"/>
        <v/>
      </c>
      <c r="E261" s="29" t="str">
        <f t="shared" si="18"/>
        <v/>
      </c>
      <c r="F261" s="31" t="str">
        <f t="shared" si="23"/>
        <v/>
      </c>
      <c r="G261" s="15"/>
      <c r="H261" s="15"/>
      <c r="I261" s="15"/>
    </row>
    <row r="262" spans="1:9" ht="13.2" x14ac:dyDescent="0.25">
      <c r="A262" s="25" t="str">
        <f t="shared" si="21"/>
        <v/>
      </c>
      <c r="B262" s="26" t="str">
        <f t="shared" si="22"/>
        <v/>
      </c>
      <c r="C262" s="27" t="str">
        <f t="shared" si="19"/>
        <v/>
      </c>
      <c r="D262" s="28" t="str">
        <f t="shared" si="20"/>
        <v/>
      </c>
      <c r="E262" s="29" t="str">
        <f t="shared" si="18"/>
        <v/>
      </c>
      <c r="F262" s="31" t="str">
        <f t="shared" si="23"/>
        <v/>
      </c>
      <c r="G262" s="15"/>
      <c r="H262" s="15"/>
      <c r="I262" s="15"/>
    </row>
    <row r="263" spans="1:9" ht="13.2" x14ac:dyDescent="0.25">
      <c r="A263" s="25" t="str">
        <f t="shared" si="21"/>
        <v/>
      </c>
      <c r="B263" s="26" t="str">
        <f t="shared" si="22"/>
        <v/>
      </c>
      <c r="C263" s="27" t="str">
        <f t="shared" si="19"/>
        <v/>
      </c>
      <c r="D263" s="28" t="str">
        <f t="shared" si="20"/>
        <v/>
      </c>
      <c r="E263" s="29" t="str">
        <f t="shared" si="18"/>
        <v/>
      </c>
      <c r="F263" s="31" t="str">
        <f t="shared" si="23"/>
        <v/>
      </c>
      <c r="G263" s="15"/>
      <c r="H263" s="15"/>
      <c r="I263" s="15"/>
    </row>
    <row r="264" spans="1:9" ht="13.2" x14ac:dyDescent="0.25">
      <c r="A264" s="25" t="str">
        <f t="shared" si="21"/>
        <v/>
      </c>
      <c r="B264" s="26" t="str">
        <f t="shared" si="22"/>
        <v/>
      </c>
      <c r="C264" s="27" t="str">
        <f t="shared" si="19"/>
        <v/>
      </c>
      <c r="D264" s="28" t="str">
        <f t="shared" si="20"/>
        <v/>
      </c>
      <c r="E264" s="29" t="str">
        <f t="shared" si="18"/>
        <v/>
      </c>
      <c r="F264" s="31" t="str">
        <f t="shared" si="23"/>
        <v/>
      </c>
      <c r="G264" s="15"/>
      <c r="H264" s="15"/>
      <c r="I264" s="15"/>
    </row>
    <row r="265" spans="1:9" ht="13.2" x14ac:dyDescent="0.25">
      <c r="A265" s="25" t="str">
        <f t="shared" si="21"/>
        <v/>
      </c>
      <c r="B265" s="26" t="str">
        <f t="shared" si="22"/>
        <v/>
      </c>
      <c r="C265" s="27" t="str">
        <f t="shared" si="19"/>
        <v/>
      </c>
      <c r="D265" s="28" t="str">
        <f t="shared" si="20"/>
        <v/>
      </c>
      <c r="E265" s="29" t="str">
        <f t="shared" si="18"/>
        <v/>
      </c>
      <c r="F265" s="31" t="str">
        <f t="shared" si="23"/>
        <v/>
      </c>
      <c r="G265" s="15"/>
      <c r="H265" s="15"/>
      <c r="I265" s="15"/>
    </row>
    <row r="266" spans="1:9" ht="13.2" x14ac:dyDescent="0.25">
      <c r="A266" s="25" t="str">
        <f t="shared" si="21"/>
        <v/>
      </c>
      <c r="B266" s="26" t="str">
        <f t="shared" si="22"/>
        <v/>
      </c>
      <c r="C266" s="27" t="str">
        <f t="shared" si="19"/>
        <v/>
      </c>
      <c r="D266" s="28" t="str">
        <f t="shared" si="20"/>
        <v/>
      </c>
      <c r="E266" s="29" t="str">
        <f t="shared" si="18"/>
        <v/>
      </c>
      <c r="F266" s="31" t="str">
        <f t="shared" si="23"/>
        <v/>
      </c>
      <c r="G266" s="15"/>
      <c r="H266" s="15"/>
      <c r="I266" s="15"/>
    </row>
    <row r="267" spans="1:9" ht="13.2" x14ac:dyDescent="0.25">
      <c r="A267" s="25" t="str">
        <f t="shared" si="21"/>
        <v/>
      </c>
      <c r="B267" s="26" t="str">
        <f t="shared" si="22"/>
        <v/>
      </c>
      <c r="C267" s="27" t="str">
        <f t="shared" si="19"/>
        <v/>
      </c>
      <c r="D267" s="28" t="str">
        <f t="shared" si="20"/>
        <v/>
      </c>
      <c r="E267" s="29" t="str">
        <f t="shared" si="18"/>
        <v/>
      </c>
      <c r="F267" s="31" t="str">
        <f t="shared" si="23"/>
        <v/>
      </c>
      <c r="G267" s="15"/>
      <c r="H267" s="15"/>
      <c r="I267" s="15"/>
    </row>
    <row r="268" spans="1:9" ht="13.2" x14ac:dyDescent="0.25">
      <c r="A268" s="25" t="str">
        <f t="shared" si="21"/>
        <v/>
      </c>
      <c r="B268" s="26" t="str">
        <f t="shared" si="22"/>
        <v/>
      </c>
      <c r="C268" s="27" t="str">
        <f t="shared" si="19"/>
        <v/>
      </c>
      <c r="D268" s="28" t="str">
        <f t="shared" si="20"/>
        <v/>
      </c>
      <c r="E268" s="29" t="str">
        <f t="shared" si="18"/>
        <v/>
      </c>
      <c r="F268" s="31" t="str">
        <f t="shared" si="23"/>
        <v/>
      </c>
      <c r="G268" s="15"/>
      <c r="H268" s="15"/>
      <c r="I268" s="15"/>
    </row>
    <row r="269" spans="1:9" ht="13.2" x14ac:dyDescent="0.25">
      <c r="A269" s="25" t="str">
        <f t="shared" si="21"/>
        <v/>
      </c>
      <c r="B269" s="26" t="str">
        <f t="shared" si="22"/>
        <v/>
      </c>
      <c r="C269" s="27" t="str">
        <f t="shared" si="19"/>
        <v/>
      </c>
      <c r="D269" s="28" t="str">
        <f t="shared" si="20"/>
        <v/>
      </c>
      <c r="E269" s="29" t="str">
        <f t="shared" si="18"/>
        <v/>
      </c>
      <c r="F269" s="31" t="str">
        <f t="shared" si="23"/>
        <v/>
      </c>
      <c r="G269" s="15"/>
      <c r="H269" s="15"/>
      <c r="I269" s="15"/>
    </row>
    <row r="270" spans="1:9" ht="13.2" x14ac:dyDescent="0.25">
      <c r="A270" s="25" t="str">
        <f t="shared" si="21"/>
        <v/>
      </c>
      <c r="B270" s="26" t="str">
        <f t="shared" si="22"/>
        <v/>
      </c>
      <c r="C270" s="27" t="str">
        <f t="shared" si="19"/>
        <v/>
      </c>
      <c r="D270" s="28" t="str">
        <f t="shared" si="20"/>
        <v/>
      </c>
      <c r="E270" s="29" t="str">
        <f t="shared" si="18"/>
        <v/>
      </c>
      <c r="F270" s="31" t="str">
        <f t="shared" si="23"/>
        <v/>
      </c>
      <c r="G270" s="15"/>
      <c r="H270" s="15"/>
      <c r="I270" s="15"/>
    </row>
    <row r="271" spans="1:9" ht="13.2" x14ac:dyDescent="0.25">
      <c r="A271" s="25" t="str">
        <f t="shared" si="21"/>
        <v/>
      </c>
      <c r="B271" s="26" t="str">
        <f t="shared" si="22"/>
        <v/>
      </c>
      <c r="C271" s="27" t="str">
        <f t="shared" si="19"/>
        <v/>
      </c>
      <c r="D271" s="28" t="str">
        <f t="shared" si="20"/>
        <v/>
      </c>
      <c r="E271" s="29" t="str">
        <f t="shared" si="18"/>
        <v/>
      </c>
      <c r="F271" s="31" t="str">
        <f t="shared" si="23"/>
        <v/>
      </c>
      <c r="G271" s="15"/>
      <c r="H271" s="15"/>
      <c r="I271" s="15"/>
    </row>
    <row r="272" spans="1:9" ht="13.2" x14ac:dyDescent="0.25">
      <c r="A272" s="25" t="str">
        <f t="shared" si="21"/>
        <v/>
      </c>
      <c r="B272" s="26" t="str">
        <f t="shared" si="22"/>
        <v/>
      </c>
      <c r="C272" s="27" t="str">
        <f t="shared" si="19"/>
        <v/>
      </c>
      <c r="D272" s="28" t="str">
        <f t="shared" si="20"/>
        <v/>
      </c>
      <c r="E272" s="29" t="str">
        <f t="shared" si="18"/>
        <v/>
      </c>
      <c r="F272" s="31" t="str">
        <f t="shared" si="23"/>
        <v/>
      </c>
      <c r="G272" s="15"/>
      <c r="H272" s="15"/>
      <c r="I272" s="15"/>
    </row>
    <row r="273" spans="1:9" ht="13.2" x14ac:dyDescent="0.25">
      <c r="A273" s="25" t="str">
        <f t="shared" si="21"/>
        <v/>
      </c>
      <c r="B273" s="26" t="str">
        <f t="shared" si="22"/>
        <v/>
      </c>
      <c r="C273" s="27" t="str">
        <f t="shared" si="19"/>
        <v/>
      </c>
      <c r="D273" s="28" t="str">
        <f t="shared" si="20"/>
        <v/>
      </c>
      <c r="E273" s="29" t="str">
        <f t="shared" si="18"/>
        <v/>
      </c>
      <c r="F273" s="31" t="str">
        <f t="shared" si="23"/>
        <v/>
      </c>
      <c r="G273" s="15"/>
      <c r="H273" s="15"/>
      <c r="I273" s="15"/>
    </row>
    <row r="274" spans="1:9" ht="13.2" x14ac:dyDescent="0.25">
      <c r="A274" s="25" t="str">
        <f t="shared" si="21"/>
        <v/>
      </c>
      <c r="B274" s="26" t="str">
        <f t="shared" si="22"/>
        <v/>
      </c>
      <c r="C274" s="27" t="str">
        <f t="shared" si="19"/>
        <v/>
      </c>
      <c r="D274" s="28" t="str">
        <f t="shared" si="20"/>
        <v/>
      </c>
      <c r="E274" s="29" t="str">
        <f t="shared" si="18"/>
        <v/>
      </c>
      <c r="F274" s="31" t="str">
        <f t="shared" si="23"/>
        <v/>
      </c>
      <c r="G274" s="15"/>
      <c r="H274" s="15"/>
      <c r="I274" s="15"/>
    </row>
    <row r="275" spans="1:9" ht="13.2" x14ac:dyDescent="0.25">
      <c r="A275" s="25" t="str">
        <f t="shared" si="21"/>
        <v/>
      </c>
      <c r="B275" s="26" t="str">
        <f t="shared" si="22"/>
        <v/>
      </c>
      <c r="C275" s="27" t="str">
        <f t="shared" si="19"/>
        <v/>
      </c>
      <c r="D275" s="28" t="str">
        <f t="shared" si="20"/>
        <v/>
      </c>
      <c r="E275" s="29" t="str">
        <f t="shared" si="18"/>
        <v/>
      </c>
      <c r="F275" s="31" t="str">
        <f t="shared" si="23"/>
        <v/>
      </c>
      <c r="G275" s="15"/>
      <c r="H275" s="15"/>
      <c r="I275" s="15"/>
    </row>
    <row r="276" spans="1:9" ht="13.2" x14ac:dyDescent="0.25">
      <c r="A276" s="25" t="str">
        <f t="shared" si="21"/>
        <v/>
      </c>
      <c r="B276" s="26" t="str">
        <f t="shared" si="22"/>
        <v/>
      </c>
      <c r="C276" s="27" t="str">
        <f t="shared" si="19"/>
        <v/>
      </c>
      <c r="D276" s="28" t="str">
        <f t="shared" si="20"/>
        <v/>
      </c>
      <c r="E276" s="29" t="str">
        <f t="shared" si="18"/>
        <v/>
      </c>
      <c r="F276" s="31" t="str">
        <f t="shared" si="23"/>
        <v/>
      </c>
      <c r="G276" s="15"/>
      <c r="H276" s="15"/>
      <c r="I276" s="15"/>
    </row>
    <row r="277" spans="1:9" ht="13.2" x14ac:dyDescent="0.25">
      <c r="A277" s="25" t="str">
        <f t="shared" si="21"/>
        <v/>
      </c>
      <c r="B277" s="26" t="str">
        <f t="shared" si="22"/>
        <v/>
      </c>
      <c r="C277" s="27" t="str">
        <f t="shared" si="19"/>
        <v/>
      </c>
      <c r="D277" s="28" t="str">
        <f t="shared" si="20"/>
        <v/>
      </c>
      <c r="E277" s="29" t="str">
        <f t="shared" si="18"/>
        <v/>
      </c>
      <c r="F277" s="31" t="str">
        <f t="shared" si="23"/>
        <v/>
      </c>
      <c r="G277" s="15"/>
      <c r="H277" s="15"/>
      <c r="I277" s="15"/>
    </row>
    <row r="278" spans="1:9" ht="13.2" x14ac:dyDescent="0.25">
      <c r="A278" s="25" t="str">
        <f t="shared" si="21"/>
        <v/>
      </c>
      <c r="B278" s="26" t="str">
        <f t="shared" si="22"/>
        <v/>
      </c>
      <c r="C278" s="27" t="str">
        <f t="shared" si="19"/>
        <v/>
      </c>
      <c r="D278" s="28" t="str">
        <f t="shared" si="20"/>
        <v/>
      </c>
      <c r="E278" s="29" t="str">
        <f t="shared" si="18"/>
        <v/>
      </c>
      <c r="F278" s="31" t="str">
        <f t="shared" si="23"/>
        <v/>
      </c>
      <c r="G278" s="15"/>
      <c r="H278" s="15"/>
      <c r="I278" s="15"/>
    </row>
    <row r="279" spans="1:9" ht="13.2" x14ac:dyDescent="0.25">
      <c r="A279" s="25" t="str">
        <f t="shared" si="21"/>
        <v/>
      </c>
      <c r="B279" s="26" t="str">
        <f t="shared" si="22"/>
        <v/>
      </c>
      <c r="C279" s="27" t="str">
        <f t="shared" si="19"/>
        <v/>
      </c>
      <c r="D279" s="28" t="str">
        <f t="shared" si="20"/>
        <v/>
      </c>
      <c r="E279" s="29" t="str">
        <f t="shared" si="18"/>
        <v/>
      </c>
      <c r="F279" s="31" t="str">
        <f t="shared" si="23"/>
        <v/>
      </c>
      <c r="G279" s="15"/>
      <c r="H279" s="15"/>
      <c r="I279" s="15"/>
    </row>
    <row r="280" spans="1:9" ht="13.2" x14ac:dyDescent="0.25">
      <c r="A280" s="25" t="str">
        <f t="shared" si="21"/>
        <v/>
      </c>
      <c r="B280" s="26" t="str">
        <f t="shared" si="22"/>
        <v/>
      </c>
      <c r="C280" s="27" t="str">
        <f t="shared" si="19"/>
        <v/>
      </c>
      <c r="D280" s="28" t="str">
        <f t="shared" si="20"/>
        <v/>
      </c>
      <c r="E280" s="29" t="str">
        <f t="shared" ref="E280:E343" si="24">IF(A280="","",IF($C$16="Monthly",-IPMT($C$14/12,A280,$C$17,$C$12),-IPMT($C$14,A280,$C$17,$C$12)))</f>
        <v/>
      </c>
      <c r="F280" s="31" t="str">
        <f t="shared" si="23"/>
        <v/>
      </c>
      <c r="G280" s="15"/>
      <c r="H280" s="15"/>
      <c r="I280" s="15"/>
    </row>
    <row r="281" spans="1:9" ht="13.2" x14ac:dyDescent="0.25">
      <c r="A281" s="25" t="str">
        <f t="shared" si="21"/>
        <v/>
      </c>
      <c r="B281" s="26" t="str">
        <f t="shared" si="22"/>
        <v/>
      </c>
      <c r="C281" s="27" t="str">
        <f t="shared" ref="C281:C344" si="25">IF(A281="","",$C$19)</f>
        <v/>
      </c>
      <c r="D281" s="28" t="str">
        <f t="shared" ref="D281:D344" si="26">IF(A281="","",C281-E281)</f>
        <v/>
      </c>
      <c r="E281" s="29" t="str">
        <f t="shared" si="24"/>
        <v/>
      </c>
      <c r="F281" s="31" t="str">
        <f t="shared" si="23"/>
        <v/>
      </c>
      <c r="G281" s="15"/>
      <c r="H281" s="15"/>
      <c r="I281" s="15"/>
    </row>
    <row r="282" spans="1:9" ht="13.2" x14ac:dyDescent="0.25">
      <c r="A282" s="25" t="str">
        <f t="shared" ref="A282:A345" si="27">IF(OR(A281&gt;=$C$17,F281&lt;0,F281=0,F281=""),"",A281+1)</f>
        <v/>
      </c>
      <c r="B282" s="26" t="str">
        <f t="shared" ref="B282:B345" si="28">IF(A282="","",(IF($C$16="Monthly",EDATE(B281,1),EDATE(B281,12))))</f>
        <v/>
      </c>
      <c r="C282" s="27" t="str">
        <f t="shared" si="25"/>
        <v/>
      </c>
      <c r="D282" s="28" t="str">
        <f t="shared" si="26"/>
        <v/>
      </c>
      <c r="E282" s="29" t="str">
        <f t="shared" si="24"/>
        <v/>
      </c>
      <c r="F282" s="31" t="str">
        <f t="shared" ref="F282:F345" si="29">IF(A282="","",F281-D282)</f>
        <v/>
      </c>
      <c r="G282" s="15"/>
      <c r="H282" s="15"/>
      <c r="I282" s="15"/>
    </row>
    <row r="283" spans="1:9" ht="13.2" x14ac:dyDescent="0.25">
      <c r="A283" s="25" t="str">
        <f t="shared" si="27"/>
        <v/>
      </c>
      <c r="B283" s="26" t="str">
        <f t="shared" si="28"/>
        <v/>
      </c>
      <c r="C283" s="27" t="str">
        <f t="shared" si="25"/>
        <v/>
      </c>
      <c r="D283" s="28" t="str">
        <f t="shared" si="26"/>
        <v/>
      </c>
      <c r="E283" s="29" t="str">
        <f t="shared" si="24"/>
        <v/>
      </c>
      <c r="F283" s="31" t="str">
        <f t="shared" si="29"/>
        <v/>
      </c>
      <c r="G283" s="15"/>
      <c r="H283" s="15"/>
      <c r="I283" s="15"/>
    </row>
    <row r="284" spans="1:9" ht="13.2" x14ac:dyDescent="0.25">
      <c r="A284" s="25" t="str">
        <f t="shared" si="27"/>
        <v/>
      </c>
      <c r="B284" s="26" t="str">
        <f t="shared" si="28"/>
        <v/>
      </c>
      <c r="C284" s="27" t="str">
        <f t="shared" si="25"/>
        <v/>
      </c>
      <c r="D284" s="28" t="str">
        <f t="shared" si="26"/>
        <v/>
      </c>
      <c r="E284" s="29" t="str">
        <f t="shared" si="24"/>
        <v/>
      </c>
      <c r="F284" s="31" t="str">
        <f t="shared" si="29"/>
        <v/>
      </c>
      <c r="G284" s="15"/>
      <c r="H284" s="15"/>
      <c r="I284" s="15"/>
    </row>
    <row r="285" spans="1:9" ht="13.2" x14ac:dyDescent="0.25">
      <c r="A285" s="25" t="str">
        <f t="shared" si="27"/>
        <v/>
      </c>
      <c r="B285" s="26" t="str">
        <f t="shared" si="28"/>
        <v/>
      </c>
      <c r="C285" s="27" t="str">
        <f t="shared" si="25"/>
        <v/>
      </c>
      <c r="D285" s="28" t="str">
        <f t="shared" si="26"/>
        <v/>
      </c>
      <c r="E285" s="29" t="str">
        <f t="shared" si="24"/>
        <v/>
      </c>
      <c r="F285" s="31" t="str">
        <f t="shared" si="29"/>
        <v/>
      </c>
      <c r="G285" s="15"/>
      <c r="H285" s="15"/>
      <c r="I285" s="15"/>
    </row>
    <row r="286" spans="1:9" ht="13.2" x14ac:dyDescent="0.25">
      <c r="A286" s="25" t="str">
        <f t="shared" si="27"/>
        <v/>
      </c>
      <c r="B286" s="26" t="str">
        <f t="shared" si="28"/>
        <v/>
      </c>
      <c r="C286" s="27" t="str">
        <f t="shared" si="25"/>
        <v/>
      </c>
      <c r="D286" s="28" t="str">
        <f t="shared" si="26"/>
        <v/>
      </c>
      <c r="E286" s="29" t="str">
        <f t="shared" si="24"/>
        <v/>
      </c>
      <c r="F286" s="31" t="str">
        <f t="shared" si="29"/>
        <v/>
      </c>
      <c r="G286" s="15"/>
      <c r="H286" s="15"/>
      <c r="I286" s="15"/>
    </row>
    <row r="287" spans="1:9" ht="13.2" x14ac:dyDescent="0.25">
      <c r="A287" s="25" t="str">
        <f t="shared" si="27"/>
        <v/>
      </c>
      <c r="B287" s="26" t="str">
        <f t="shared" si="28"/>
        <v/>
      </c>
      <c r="C287" s="27" t="str">
        <f t="shared" si="25"/>
        <v/>
      </c>
      <c r="D287" s="28" t="str">
        <f t="shared" si="26"/>
        <v/>
      </c>
      <c r="E287" s="29" t="str">
        <f t="shared" si="24"/>
        <v/>
      </c>
      <c r="F287" s="31" t="str">
        <f t="shared" si="29"/>
        <v/>
      </c>
      <c r="G287" s="15"/>
      <c r="H287" s="15"/>
      <c r="I287" s="15"/>
    </row>
    <row r="288" spans="1:9" ht="13.2" x14ac:dyDescent="0.25">
      <c r="A288" s="25" t="str">
        <f t="shared" si="27"/>
        <v/>
      </c>
      <c r="B288" s="26" t="str">
        <f t="shared" si="28"/>
        <v/>
      </c>
      <c r="C288" s="27" t="str">
        <f t="shared" si="25"/>
        <v/>
      </c>
      <c r="D288" s="28" t="str">
        <f t="shared" si="26"/>
        <v/>
      </c>
      <c r="E288" s="29" t="str">
        <f t="shared" si="24"/>
        <v/>
      </c>
      <c r="F288" s="31" t="str">
        <f t="shared" si="29"/>
        <v/>
      </c>
      <c r="G288" s="15"/>
      <c r="H288" s="15"/>
      <c r="I288" s="15"/>
    </row>
    <row r="289" spans="1:9" ht="13.2" x14ac:dyDescent="0.25">
      <c r="A289" s="25" t="str">
        <f t="shared" si="27"/>
        <v/>
      </c>
      <c r="B289" s="26" t="str">
        <f t="shared" si="28"/>
        <v/>
      </c>
      <c r="C289" s="27" t="str">
        <f t="shared" si="25"/>
        <v/>
      </c>
      <c r="D289" s="28" t="str">
        <f t="shared" si="26"/>
        <v/>
      </c>
      <c r="E289" s="29" t="str">
        <f t="shared" si="24"/>
        <v/>
      </c>
      <c r="F289" s="31" t="str">
        <f t="shared" si="29"/>
        <v/>
      </c>
      <c r="G289" s="15"/>
      <c r="H289" s="15"/>
      <c r="I289" s="15"/>
    </row>
    <row r="290" spans="1:9" ht="13.2" x14ac:dyDescent="0.25">
      <c r="A290" s="25" t="str">
        <f t="shared" si="27"/>
        <v/>
      </c>
      <c r="B290" s="26" t="str">
        <f t="shared" si="28"/>
        <v/>
      </c>
      <c r="C290" s="27" t="str">
        <f t="shared" si="25"/>
        <v/>
      </c>
      <c r="D290" s="28" t="str">
        <f t="shared" si="26"/>
        <v/>
      </c>
      <c r="E290" s="29" t="str">
        <f t="shared" si="24"/>
        <v/>
      </c>
      <c r="F290" s="31" t="str">
        <f t="shared" si="29"/>
        <v/>
      </c>
      <c r="G290" s="15"/>
      <c r="H290" s="15"/>
      <c r="I290" s="15"/>
    </row>
    <row r="291" spans="1:9" ht="13.2" x14ac:dyDescent="0.25">
      <c r="A291" s="25" t="str">
        <f t="shared" si="27"/>
        <v/>
      </c>
      <c r="B291" s="26" t="str">
        <f t="shared" si="28"/>
        <v/>
      </c>
      <c r="C291" s="27" t="str">
        <f t="shared" si="25"/>
        <v/>
      </c>
      <c r="D291" s="28" t="str">
        <f t="shared" si="26"/>
        <v/>
      </c>
      <c r="E291" s="29" t="str">
        <f t="shared" si="24"/>
        <v/>
      </c>
      <c r="F291" s="31" t="str">
        <f t="shared" si="29"/>
        <v/>
      </c>
      <c r="G291" s="15"/>
      <c r="H291" s="15"/>
      <c r="I291" s="15"/>
    </row>
    <row r="292" spans="1:9" ht="13.2" x14ac:dyDescent="0.25">
      <c r="A292" s="25" t="str">
        <f t="shared" si="27"/>
        <v/>
      </c>
      <c r="B292" s="26" t="str">
        <f t="shared" si="28"/>
        <v/>
      </c>
      <c r="C292" s="27" t="str">
        <f t="shared" si="25"/>
        <v/>
      </c>
      <c r="D292" s="28" t="str">
        <f t="shared" si="26"/>
        <v/>
      </c>
      <c r="E292" s="29" t="str">
        <f t="shared" si="24"/>
        <v/>
      </c>
      <c r="F292" s="31" t="str">
        <f t="shared" si="29"/>
        <v/>
      </c>
      <c r="G292" s="15"/>
      <c r="H292" s="15"/>
      <c r="I292" s="15"/>
    </row>
    <row r="293" spans="1:9" ht="13.2" x14ac:dyDescent="0.25">
      <c r="A293" s="25" t="str">
        <f t="shared" si="27"/>
        <v/>
      </c>
      <c r="B293" s="26" t="str">
        <f t="shared" si="28"/>
        <v/>
      </c>
      <c r="C293" s="27" t="str">
        <f t="shared" si="25"/>
        <v/>
      </c>
      <c r="D293" s="28" t="str">
        <f t="shared" si="26"/>
        <v/>
      </c>
      <c r="E293" s="29" t="str">
        <f t="shared" si="24"/>
        <v/>
      </c>
      <c r="F293" s="31" t="str">
        <f t="shared" si="29"/>
        <v/>
      </c>
      <c r="G293" s="15"/>
      <c r="H293" s="15"/>
      <c r="I293" s="15"/>
    </row>
    <row r="294" spans="1:9" ht="13.2" x14ac:dyDescent="0.25">
      <c r="A294" s="25" t="str">
        <f t="shared" si="27"/>
        <v/>
      </c>
      <c r="B294" s="26" t="str">
        <f t="shared" si="28"/>
        <v/>
      </c>
      <c r="C294" s="27" t="str">
        <f t="shared" si="25"/>
        <v/>
      </c>
      <c r="D294" s="28" t="str">
        <f t="shared" si="26"/>
        <v/>
      </c>
      <c r="E294" s="29" t="str">
        <f t="shared" si="24"/>
        <v/>
      </c>
      <c r="F294" s="31" t="str">
        <f t="shared" si="29"/>
        <v/>
      </c>
      <c r="G294" s="15"/>
      <c r="H294" s="15"/>
      <c r="I294" s="15"/>
    </row>
    <row r="295" spans="1:9" ht="13.2" x14ac:dyDescent="0.25">
      <c r="A295" s="25" t="str">
        <f t="shared" si="27"/>
        <v/>
      </c>
      <c r="B295" s="26" t="str">
        <f t="shared" si="28"/>
        <v/>
      </c>
      <c r="C295" s="27" t="str">
        <f t="shared" si="25"/>
        <v/>
      </c>
      <c r="D295" s="28" t="str">
        <f t="shared" si="26"/>
        <v/>
      </c>
      <c r="E295" s="29" t="str">
        <f t="shared" si="24"/>
        <v/>
      </c>
      <c r="F295" s="31" t="str">
        <f t="shared" si="29"/>
        <v/>
      </c>
      <c r="G295" s="15"/>
      <c r="H295" s="15"/>
      <c r="I295" s="15"/>
    </row>
    <row r="296" spans="1:9" ht="13.2" x14ac:dyDescent="0.25">
      <c r="A296" s="25" t="str">
        <f t="shared" si="27"/>
        <v/>
      </c>
      <c r="B296" s="26" t="str">
        <f t="shared" si="28"/>
        <v/>
      </c>
      <c r="C296" s="27" t="str">
        <f t="shared" si="25"/>
        <v/>
      </c>
      <c r="D296" s="28" t="str">
        <f t="shared" si="26"/>
        <v/>
      </c>
      <c r="E296" s="29" t="str">
        <f t="shared" si="24"/>
        <v/>
      </c>
      <c r="F296" s="31" t="str">
        <f t="shared" si="29"/>
        <v/>
      </c>
      <c r="G296" s="15"/>
      <c r="H296" s="15"/>
      <c r="I296" s="15"/>
    </row>
    <row r="297" spans="1:9" ht="13.2" x14ac:dyDescent="0.25">
      <c r="A297" s="25" t="str">
        <f t="shared" si="27"/>
        <v/>
      </c>
      <c r="B297" s="26" t="str">
        <f t="shared" si="28"/>
        <v/>
      </c>
      <c r="C297" s="27" t="str">
        <f t="shared" si="25"/>
        <v/>
      </c>
      <c r="D297" s="28" t="str">
        <f t="shared" si="26"/>
        <v/>
      </c>
      <c r="E297" s="29" t="str">
        <f t="shared" si="24"/>
        <v/>
      </c>
      <c r="F297" s="31" t="str">
        <f t="shared" si="29"/>
        <v/>
      </c>
      <c r="G297" s="15"/>
      <c r="H297" s="15"/>
      <c r="I297" s="15"/>
    </row>
    <row r="298" spans="1:9" ht="13.2" x14ac:dyDescent="0.25">
      <c r="A298" s="25" t="str">
        <f t="shared" si="27"/>
        <v/>
      </c>
      <c r="B298" s="26" t="str">
        <f t="shared" si="28"/>
        <v/>
      </c>
      <c r="C298" s="27" t="str">
        <f t="shared" si="25"/>
        <v/>
      </c>
      <c r="D298" s="28" t="str">
        <f t="shared" si="26"/>
        <v/>
      </c>
      <c r="E298" s="29" t="str">
        <f t="shared" si="24"/>
        <v/>
      </c>
      <c r="F298" s="31" t="str">
        <f t="shared" si="29"/>
        <v/>
      </c>
      <c r="G298" s="15"/>
      <c r="H298" s="15"/>
      <c r="I298" s="15"/>
    </row>
    <row r="299" spans="1:9" ht="13.2" x14ac:dyDescent="0.25">
      <c r="A299" s="25" t="str">
        <f t="shared" si="27"/>
        <v/>
      </c>
      <c r="B299" s="26" t="str">
        <f t="shared" si="28"/>
        <v/>
      </c>
      <c r="C299" s="27" t="str">
        <f t="shared" si="25"/>
        <v/>
      </c>
      <c r="D299" s="28" t="str">
        <f t="shared" si="26"/>
        <v/>
      </c>
      <c r="E299" s="29" t="str">
        <f t="shared" si="24"/>
        <v/>
      </c>
      <c r="F299" s="31" t="str">
        <f t="shared" si="29"/>
        <v/>
      </c>
      <c r="G299" s="15"/>
      <c r="H299" s="15"/>
      <c r="I299" s="15"/>
    </row>
    <row r="300" spans="1:9" ht="13.2" x14ac:dyDescent="0.25">
      <c r="A300" s="25" t="str">
        <f t="shared" si="27"/>
        <v/>
      </c>
      <c r="B300" s="26" t="str">
        <f t="shared" si="28"/>
        <v/>
      </c>
      <c r="C300" s="27" t="str">
        <f t="shared" si="25"/>
        <v/>
      </c>
      <c r="D300" s="28" t="str">
        <f t="shared" si="26"/>
        <v/>
      </c>
      <c r="E300" s="29" t="str">
        <f t="shared" si="24"/>
        <v/>
      </c>
      <c r="F300" s="31" t="str">
        <f t="shared" si="29"/>
        <v/>
      </c>
      <c r="G300" s="15"/>
      <c r="H300" s="15"/>
      <c r="I300" s="15"/>
    </row>
    <row r="301" spans="1:9" ht="13.2" x14ac:dyDescent="0.25">
      <c r="A301" s="25" t="str">
        <f t="shared" si="27"/>
        <v/>
      </c>
      <c r="B301" s="26" t="str">
        <f t="shared" si="28"/>
        <v/>
      </c>
      <c r="C301" s="27" t="str">
        <f t="shared" si="25"/>
        <v/>
      </c>
      <c r="D301" s="28" t="str">
        <f t="shared" si="26"/>
        <v/>
      </c>
      <c r="E301" s="29" t="str">
        <f t="shared" si="24"/>
        <v/>
      </c>
      <c r="F301" s="31" t="str">
        <f t="shared" si="29"/>
        <v/>
      </c>
      <c r="G301" s="15"/>
      <c r="H301" s="15"/>
      <c r="I301" s="15"/>
    </row>
    <row r="302" spans="1:9" ht="13.2" x14ac:dyDescent="0.25">
      <c r="A302" s="25" t="str">
        <f t="shared" si="27"/>
        <v/>
      </c>
      <c r="B302" s="26" t="str">
        <f t="shared" si="28"/>
        <v/>
      </c>
      <c r="C302" s="27" t="str">
        <f t="shared" si="25"/>
        <v/>
      </c>
      <c r="D302" s="28" t="str">
        <f t="shared" si="26"/>
        <v/>
      </c>
      <c r="E302" s="29" t="str">
        <f t="shared" si="24"/>
        <v/>
      </c>
      <c r="F302" s="31" t="str">
        <f t="shared" si="29"/>
        <v/>
      </c>
      <c r="G302" s="15"/>
      <c r="H302" s="15"/>
      <c r="I302" s="15"/>
    </row>
    <row r="303" spans="1:9" ht="13.2" x14ac:dyDescent="0.25">
      <c r="A303" s="25" t="str">
        <f t="shared" si="27"/>
        <v/>
      </c>
      <c r="B303" s="26" t="str">
        <f t="shared" si="28"/>
        <v/>
      </c>
      <c r="C303" s="27" t="str">
        <f t="shared" si="25"/>
        <v/>
      </c>
      <c r="D303" s="28" t="str">
        <f t="shared" si="26"/>
        <v/>
      </c>
      <c r="E303" s="29" t="str">
        <f t="shared" si="24"/>
        <v/>
      </c>
      <c r="F303" s="31" t="str">
        <f t="shared" si="29"/>
        <v/>
      </c>
      <c r="G303" s="15"/>
      <c r="H303" s="15"/>
      <c r="I303" s="15"/>
    </row>
    <row r="304" spans="1:9" ht="13.2" x14ac:dyDescent="0.25">
      <c r="A304" s="25" t="str">
        <f t="shared" si="27"/>
        <v/>
      </c>
      <c r="B304" s="26" t="str">
        <f t="shared" si="28"/>
        <v/>
      </c>
      <c r="C304" s="27" t="str">
        <f t="shared" si="25"/>
        <v/>
      </c>
      <c r="D304" s="28" t="str">
        <f t="shared" si="26"/>
        <v/>
      </c>
      <c r="E304" s="29" t="str">
        <f t="shared" si="24"/>
        <v/>
      </c>
      <c r="F304" s="31" t="str">
        <f t="shared" si="29"/>
        <v/>
      </c>
      <c r="G304" s="15"/>
      <c r="H304" s="15"/>
      <c r="I304" s="15"/>
    </row>
    <row r="305" spans="1:9" ht="13.2" x14ac:dyDescent="0.25">
      <c r="A305" s="25" t="str">
        <f t="shared" si="27"/>
        <v/>
      </c>
      <c r="B305" s="26" t="str">
        <f t="shared" si="28"/>
        <v/>
      </c>
      <c r="C305" s="27" t="str">
        <f t="shared" si="25"/>
        <v/>
      </c>
      <c r="D305" s="28" t="str">
        <f t="shared" si="26"/>
        <v/>
      </c>
      <c r="E305" s="29" t="str">
        <f t="shared" si="24"/>
        <v/>
      </c>
      <c r="F305" s="31" t="str">
        <f t="shared" si="29"/>
        <v/>
      </c>
      <c r="G305" s="15"/>
      <c r="H305" s="15"/>
      <c r="I305" s="15"/>
    </row>
    <row r="306" spans="1:9" ht="13.2" x14ac:dyDescent="0.25">
      <c r="A306" s="25" t="str">
        <f t="shared" si="27"/>
        <v/>
      </c>
      <c r="B306" s="26" t="str">
        <f t="shared" si="28"/>
        <v/>
      </c>
      <c r="C306" s="27" t="str">
        <f t="shared" si="25"/>
        <v/>
      </c>
      <c r="D306" s="28" t="str">
        <f t="shared" si="26"/>
        <v/>
      </c>
      <c r="E306" s="29" t="str">
        <f t="shared" si="24"/>
        <v/>
      </c>
      <c r="F306" s="31" t="str">
        <f t="shared" si="29"/>
        <v/>
      </c>
      <c r="G306" s="15"/>
      <c r="H306" s="15"/>
      <c r="I306" s="15"/>
    </row>
    <row r="307" spans="1:9" ht="13.2" x14ac:dyDescent="0.25">
      <c r="A307" s="25" t="str">
        <f t="shared" si="27"/>
        <v/>
      </c>
      <c r="B307" s="26" t="str">
        <f t="shared" si="28"/>
        <v/>
      </c>
      <c r="C307" s="27" t="str">
        <f t="shared" si="25"/>
        <v/>
      </c>
      <c r="D307" s="28" t="str">
        <f t="shared" si="26"/>
        <v/>
      </c>
      <c r="E307" s="29" t="str">
        <f t="shared" si="24"/>
        <v/>
      </c>
      <c r="F307" s="31" t="str">
        <f t="shared" si="29"/>
        <v/>
      </c>
      <c r="G307" s="15"/>
      <c r="H307" s="15"/>
      <c r="I307" s="15"/>
    </row>
    <row r="308" spans="1:9" ht="13.2" x14ac:dyDescent="0.25">
      <c r="A308" s="25" t="str">
        <f t="shared" si="27"/>
        <v/>
      </c>
      <c r="B308" s="26" t="str">
        <f t="shared" si="28"/>
        <v/>
      </c>
      <c r="C308" s="27" t="str">
        <f t="shared" si="25"/>
        <v/>
      </c>
      <c r="D308" s="28" t="str">
        <f t="shared" si="26"/>
        <v/>
      </c>
      <c r="E308" s="29" t="str">
        <f t="shared" si="24"/>
        <v/>
      </c>
      <c r="F308" s="31" t="str">
        <f t="shared" si="29"/>
        <v/>
      </c>
      <c r="G308" s="15"/>
      <c r="H308" s="15"/>
      <c r="I308" s="15"/>
    </row>
    <row r="309" spans="1:9" ht="13.2" x14ac:dyDescent="0.25">
      <c r="A309" s="25" t="str">
        <f t="shared" si="27"/>
        <v/>
      </c>
      <c r="B309" s="26" t="str">
        <f t="shared" si="28"/>
        <v/>
      </c>
      <c r="C309" s="27" t="str">
        <f t="shared" si="25"/>
        <v/>
      </c>
      <c r="D309" s="28" t="str">
        <f t="shared" si="26"/>
        <v/>
      </c>
      <c r="E309" s="29" t="str">
        <f t="shared" si="24"/>
        <v/>
      </c>
      <c r="F309" s="31" t="str">
        <f t="shared" si="29"/>
        <v/>
      </c>
      <c r="G309" s="15"/>
      <c r="H309" s="15"/>
      <c r="I309" s="15"/>
    </row>
    <row r="310" spans="1:9" ht="13.2" x14ac:dyDescent="0.25">
      <c r="A310" s="25" t="str">
        <f t="shared" si="27"/>
        <v/>
      </c>
      <c r="B310" s="26" t="str">
        <f t="shared" si="28"/>
        <v/>
      </c>
      <c r="C310" s="27" t="str">
        <f t="shared" si="25"/>
        <v/>
      </c>
      <c r="D310" s="28" t="str">
        <f t="shared" si="26"/>
        <v/>
      </c>
      <c r="E310" s="29" t="str">
        <f t="shared" si="24"/>
        <v/>
      </c>
      <c r="F310" s="31" t="str">
        <f t="shared" si="29"/>
        <v/>
      </c>
      <c r="G310" s="15"/>
      <c r="H310" s="15"/>
      <c r="I310" s="15"/>
    </row>
    <row r="311" spans="1:9" ht="13.2" x14ac:dyDescent="0.25">
      <c r="A311" s="25" t="str">
        <f t="shared" si="27"/>
        <v/>
      </c>
      <c r="B311" s="26" t="str">
        <f t="shared" si="28"/>
        <v/>
      </c>
      <c r="C311" s="27" t="str">
        <f t="shared" si="25"/>
        <v/>
      </c>
      <c r="D311" s="28" t="str">
        <f t="shared" si="26"/>
        <v/>
      </c>
      <c r="E311" s="29" t="str">
        <f t="shared" si="24"/>
        <v/>
      </c>
      <c r="F311" s="31" t="str">
        <f t="shared" si="29"/>
        <v/>
      </c>
      <c r="G311" s="15"/>
      <c r="H311" s="15"/>
      <c r="I311" s="15"/>
    </row>
    <row r="312" spans="1:9" ht="13.2" x14ac:dyDescent="0.25">
      <c r="A312" s="25" t="str">
        <f t="shared" si="27"/>
        <v/>
      </c>
      <c r="B312" s="26" t="str">
        <f t="shared" si="28"/>
        <v/>
      </c>
      <c r="C312" s="27" t="str">
        <f t="shared" si="25"/>
        <v/>
      </c>
      <c r="D312" s="28" t="str">
        <f t="shared" si="26"/>
        <v/>
      </c>
      <c r="E312" s="29" t="str">
        <f t="shared" si="24"/>
        <v/>
      </c>
      <c r="F312" s="31" t="str">
        <f t="shared" si="29"/>
        <v/>
      </c>
      <c r="G312" s="15"/>
      <c r="H312" s="15"/>
      <c r="I312" s="15"/>
    </row>
    <row r="313" spans="1:9" ht="13.2" x14ac:dyDescent="0.25">
      <c r="A313" s="25" t="str">
        <f t="shared" si="27"/>
        <v/>
      </c>
      <c r="B313" s="26" t="str">
        <f t="shared" si="28"/>
        <v/>
      </c>
      <c r="C313" s="27" t="str">
        <f t="shared" si="25"/>
        <v/>
      </c>
      <c r="D313" s="28" t="str">
        <f t="shared" si="26"/>
        <v/>
      </c>
      <c r="E313" s="29" t="str">
        <f t="shared" si="24"/>
        <v/>
      </c>
      <c r="F313" s="31" t="str">
        <f t="shared" si="29"/>
        <v/>
      </c>
      <c r="G313" s="15"/>
      <c r="H313" s="15"/>
      <c r="I313" s="15"/>
    </row>
    <row r="314" spans="1:9" ht="13.2" x14ac:dyDescent="0.25">
      <c r="A314" s="25" t="str">
        <f t="shared" si="27"/>
        <v/>
      </c>
      <c r="B314" s="26" t="str">
        <f t="shared" si="28"/>
        <v/>
      </c>
      <c r="C314" s="27" t="str">
        <f t="shared" si="25"/>
        <v/>
      </c>
      <c r="D314" s="28" t="str">
        <f t="shared" si="26"/>
        <v/>
      </c>
      <c r="E314" s="29" t="str">
        <f t="shared" si="24"/>
        <v/>
      </c>
      <c r="F314" s="31" t="str">
        <f t="shared" si="29"/>
        <v/>
      </c>
      <c r="G314" s="15"/>
      <c r="H314" s="15"/>
      <c r="I314" s="15"/>
    </row>
    <row r="315" spans="1:9" ht="13.2" x14ac:dyDescent="0.25">
      <c r="A315" s="25" t="str">
        <f t="shared" si="27"/>
        <v/>
      </c>
      <c r="B315" s="26" t="str">
        <f t="shared" si="28"/>
        <v/>
      </c>
      <c r="C315" s="27" t="str">
        <f t="shared" si="25"/>
        <v/>
      </c>
      <c r="D315" s="28" t="str">
        <f t="shared" si="26"/>
        <v/>
      </c>
      <c r="E315" s="29" t="str">
        <f t="shared" si="24"/>
        <v/>
      </c>
      <c r="F315" s="31" t="str">
        <f t="shared" si="29"/>
        <v/>
      </c>
      <c r="G315" s="15"/>
      <c r="H315" s="15"/>
      <c r="I315" s="15"/>
    </row>
    <row r="316" spans="1:9" ht="13.2" x14ac:dyDescent="0.25">
      <c r="A316" s="25" t="str">
        <f t="shared" si="27"/>
        <v/>
      </c>
      <c r="B316" s="26" t="str">
        <f t="shared" si="28"/>
        <v/>
      </c>
      <c r="C316" s="27" t="str">
        <f t="shared" si="25"/>
        <v/>
      </c>
      <c r="D316" s="28" t="str">
        <f t="shared" si="26"/>
        <v/>
      </c>
      <c r="E316" s="29" t="str">
        <f t="shared" si="24"/>
        <v/>
      </c>
      <c r="F316" s="31" t="str">
        <f t="shared" si="29"/>
        <v/>
      </c>
      <c r="G316" s="15"/>
      <c r="H316" s="15"/>
      <c r="I316" s="15"/>
    </row>
    <row r="317" spans="1:9" ht="13.2" x14ac:dyDescent="0.25">
      <c r="A317" s="25" t="str">
        <f t="shared" si="27"/>
        <v/>
      </c>
      <c r="B317" s="26" t="str">
        <f t="shared" si="28"/>
        <v/>
      </c>
      <c r="C317" s="27" t="str">
        <f t="shared" si="25"/>
        <v/>
      </c>
      <c r="D317" s="28" t="str">
        <f t="shared" si="26"/>
        <v/>
      </c>
      <c r="E317" s="29" t="str">
        <f t="shared" si="24"/>
        <v/>
      </c>
      <c r="F317" s="31" t="str">
        <f t="shared" si="29"/>
        <v/>
      </c>
      <c r="G317" s="15"/>
      <c r="H317" s="15"/>
      <c r="I317" s="15"/>
    </row>
    <row r="318" spans="1:9" ht="13.2" x14ac:dyDescent="0.25">
      <c r="A318" s="25" t="str">
        <f t="shared" si="27"/>
        <v/>
      </c>
      <c r="B318" s="26" t="str">
        <f t="shared" si="28"/>
        <v/>
      </c>
      <c r="C318" s="27" t="str">
        <f t="shared" si="25"/>
        <v/>
      </c>
      <c r="D318" s="28" t="str">
        <f t="shared" si="26"/>
        <v/>
      </c>
      <c r="E318" s="29" t="str">
        <f t="shared" si="24"/>
        <v/>
      </c>
      <c r="F318" s="31" t="str">
        <f t="shared" si="29"/>
        <v/>
      </c>
      <c r="G318" s="15"/>
      <c r="H318" s="15"/>
      <c r="I318" s="15"/>
    </row>
    <row r="319" spans="1:9" ht="13.2" x14ac:dyDescent="0.25">
      <c r="A319" s="25" t="str">
        <f t="shared" si="27"/>
        <v/>
      </c>
      <c r="B319" s="26" t="str">
        <f t="shared" si="28"/>
        <v/>
      </c>
      <c r="C319" s="27" t="str">
        <f t="shared" si="25"/>
        <v/>
      </c>
      <c r="D319" s="28" t="str">
        <f t="shared" si="26"/>
        <v/>
      </c>
      <c r="E319" s="29" t="str">
        <f t="shared" si="24"/>
        <v/>
      </c>
      <c r="F319" s="31" t="str">
        <f t="shared" si="29"/>
        <v/>
      </c>
      <c r="G319" s="15"/>
      <c r="H319" s="15"/>
      <c r="I319" s="15"/>
    </row>
    <row r="320" spans="1:9" ht="13.2" x14ac:dyDescent="0.25">
      <c r="A320" s="25" t="str">
        <f t="shared" si="27"/>
        <v/>
      </c>
      <c r="B320" s="26" t="str">
        <f t="shared" si="28"/>
        <v/>
      </c>
      <c r="C320" s="27" t="str">
        <f t="shared" si="25"/>
        <v/>
      </c>
      <c r="D320" s="28" t="str">
        <f t="shared" si="26"/>
        <v/>
      </c>
      <c r="E320" s="29" t="str">
        <f t="shared" si="24"/>
        <v/>
      </c>
      <c r="F320" s="31" t="str">
        <f t="shared" si="29"/>
        <v/>
      </c>
      <c r="G320" s="15"/>
      <c r="H320" s="15"/>
      <c r="I320" s="15"/>
    </row>
    <row r="321" spans="1:9" ht="13.2" x14ac:dyDescent="0.25">
      <c r="A321" s="25" t="str">
        <f t="shared" si="27"/>
        <v/>
      </c>
      <c r="B321" s="26" t="str">
        <f t="shared" si="28"/>
        <v/>
      </c>
      <c r="C321" s="27" t="str">
        <f t="shared" si="25"/>
        <v/>
      </c>
      <c r="D321" s="28" t="str">
        <f t="shared" si="26"/>
        <v/>
      </c>
      <c r="E321" s="29" t="str">
        <f t="shared" si="24"/>
        <v/>
      </c>
      <c r="F321" s="31" t="str">
        <f t="shared" si="29"/>
        <v/>
      </c>
      <c r="G321" s="15"/>
      <c r="H321" s="15"/>
      <c r="I321" s="15"/>
    </row>
    <row r="322" spans="1:9" ht="13.2" x14ac:dyDescent="0.25">
      <c r="A322" s="25" t="str">
        <f t="shared" si="27"/>
        <v/>
      </c>
      <c r="B322" s="26" t="str">
        <f t="shared" si="28"/>
        <v/>
      </c>
      <c r="C322" s="27" t="str">
        <f t="shared" si="25"/>
        <v/>
      </c>
      <c r="D322" s="28" t="str">
        <f t="shared" si="26"/>
        <v/>
      </c>
      <c r="E322" s="29" t="str">
        <f t="shared" si="24"/>
        <v/>
      </c>
      <c r="F322" s="31" t="str">
        <f t="shared" si="29"/>
        <v/>
      </c>
      <c r="G322" s="15"/>
      <c r="H322" s="15"/>
      <c r="I322" s="15"/>
    </row>
    <row r="323" spans="1:9" ht="13.2" x14ac:dyDescent="0.25">
      <c r="A323" s="25" t="str">
        <f t="shared" si="27"/>
        <v/>
      </c>
      <c r="B323" s="26" t="str">
        <f t="shared" si="28"/>
        <v/>
      </c>
      <c r="C323" s="27" t="str">
        <f t="shared" si="25"/>
        <v/>
      </c>
      <c r="D323" s="28" t="str">
        <f t="shared" si="26"/>
        <v/>
      </c>
      <c r="E323" s="29" t="str">
        <f t="shared" si="24"/>
        <v/>
      </c>
      <c r="F323" s="31" t="str">
        <f t="shared" si="29"/>
        <v/>
      </c>
      <c r="G323" s="15"/>
      <c r="H323" s="15"/>
      <c r="I323" s="15"/>
    </row>
    <row r="324" spans="1:9" ht="13.2" x14ac:dyDescent="0.25">
      <c r="A324" s="25" t="str">
        <f t="shared" si="27"/>
        <v/>
      </c>
      <c r="B324" s="26" t="str">
        <f t="shared" si="28"/>
        <v/>
      </c>
      <c r="C324" s="27" t="str">
        <f t="shared" si="25"/>
        <v/>
      </c>
      <c r="D324" s="28" t="str">
        <f t="shared" si="26"/>
        <v/>
      </c>
      <c r="E324" s="29" t="str">
        <f t="shared" si="24"/>
        <v/>
      </c>
      <c r="F324" s="31" t="str">
        <f t="shared" si="29"/>
        <v/>
      </c>
      <c r="G324" s="15"/>
      <c r="H324" s="15"/>
      <c r="I324" s="15"/>
    </row>
    <row r="325" spans="1:9" ht="13.2" x14ac:dyDescent="0.25">
      <c r="A325" s="25" t="str">
        <f t="shared" si="27"/>
        <v/>
      </c>
      <c r="B325" s="26" t="str">
        <f t="shared" si="28"/>
        <v/>
      </c>
      <c r="C325" s="27" t="str">
        <f t="shared" si="25"/>
        <v/>
      </c>
      <c r="D325" s="28" t="str">
        <f t="shared" si="26"/>
        <v/>
      </c>
      <c r="E325" s="29" t="str">
        <f t="shared" si="24"/>
        <v/>
      </c>
      <c r="F325" s="31" t="str">
        <f t="shared" si="29"/>
        <v/>
      </c>
      <c r="G325" s="15"/>
      <c r="H325" s="15"/>
      <c r="I325" s="15"/>
    </row>
    <row r="326" spans="1:9" ht="13.2" x14ac:dyDescent="0.25">
      <c r="A326" s="25" t="str">
        <f t="shared" si="27"/>
        <v/>
      </c>
      <c r="B326" s="26" t="str">
        <f t="shared" si="28"/>
        <v/>
      </c>
      <c r="C326" s="27" t="str">
        <f t="shared" si="25"/>
        <v/>
      </c>
      <c r="D326" s="28" t="str">
        <f t="shared" si="26"/>
        <v/>
      </c>
      <c r="E326" s="29" t="str">
        <f t="shared" si="24"/>
        <v/>
      </c>
      <c r="F326" s="31" t="str">
        <f t="shared" si="29"/>
        <v/>
      </c>
      <c r="G326" s="15"/>
      <c r="H326" s="15"/>
      <c r="I326" s="15"/>
    </row>
    <row r="327" spans="1:9" ht="13.2" x14ac:dyDescent="0.25">
      <c r="A327" s="25" t="str">
        <f t="shared" si="27"/>
        <v/>
      </c>
      <c r="B327" s="26" t="str">
        <f t="shared" si="28"/>
        <v/>
      </c>
      <c r="C327" s="27" t="str">
        <f t="shared" si="25"/>
        <v/>
      </c>
      <c r="D327" s="28" t="str">
        <f t="shared" si="26"/>
        <v/>
      </c>
      <c r="E327" s="29" t="str">
        <f t="shared" si="24"/>
        <v/>
      </c>
      <c r="F327" s="31" t="str">
        <f t="shared" si="29"/>
        <v/>
      </c>
      <c r="G327" s="15"/>
      <c r="H327" s="15"/>
      <c r="I327" s="15"/>
    </row>
    <row r="328" spans="1:9" ht="13.2" x14ac:dyDescent="0.25">
      <c r="A328" s="25" t="str">
        <f t="shared" si="27"/>
        <v/>
      </c>
      <c r="B328" s="26" t="str">
        <f t="shared" si="28"/>
        <v/>
      </c>
      <c r="C328" s="27" t="str">
        <f t="shared" si="25"/>
        <v/>
      </c>
      <c r="D328" s="28" t="str">
        <f t="shared" si="26"/>
        <v/>
      </c>
      <c r="E328" s="29" t="str">
        <f t="shared" si="24"/>
        <v/>
      </c>
      <c r="F328" s="31" t="str">
        <f t="shared" si="29"/>
        <v/>
      </c>
      <c r="G328" s="15"/>
      <c r="H328" s="15"/>
      <c r="I328" s="15"/>
    </row>
    <row r="329" spans="1:9" ht="13.2" x14ac:dyDescent="0.25">
      <c r="A329" s="25" t="str">
        <f t="shared" si="27"/>
        <v/>
      </c>
      <c r="B329" s="26" t="str">
        <f t="shared" si="28"/>
        <v/>
      </c>
      <c r="C329" s="27" t="str">
        <f t="shared" si="25"/>
        <v/>
      </c>
      <c r="D329" s="28" t="str">
        <f t="shared" si="26"/>
        <v/>
      </c>
      <c r="E329" s="29" t="str">
        <f t="shared" si="24"/>
        <v/>
      </c>
      <c r="F329" s="31" t="str">
        <f t="shared" si="29"/>
        <v/>
      </c>
      <c r="G329" s="15"/>
      <c r="H329" s="15"/>
      <c r="I329" s="15"/>
    </row>
    <row r="330" spans="1:9" ht="13.2" x14ac:dyDescent="0.25">
      <c r="A330" s="25" t="str">
        <f t="shared" si="27"/>
        <v/>
      </c>
      <c r="B330" s="26" t="str">
        <f t="shared" si="28"/>
        <v/>
      </c>
      <c r="C330" s="27" t="str">
        <f t="shared" si="25"/>
        <v/>
      </c>
      <c r="D330" s="28" t="str">
        <f t="shared" si="26"/>
        <v/>
      </c>
      <c r="E330" s="29" t="str">
        <f t="shared" si="24"/>
        <v/>
      </c>
      <c r="F330" s="31" t="str">
        <f t="shared" si="29"/>
        <v/>
      </c>
      <c r="G330" s="15"/>
      <c r="H330" s="15"/>
      <c r="I330" s="15"/>
    </row>
    <row r="331" spans="1:9" ht="13.2" x14ac:dyDescent="0.25">
      <c r="A331" s="25" t="str">
        <f t="shared" si="27"/>
        <v/>
      </c>
      <c r="B331" s="26" t="str">
        <f t="shared" si="28"/>
        <v/>
      </c>
      <c r="C331" s="27" t="str">
        <f t="shared" si="25"/>
        <v/>
      </c>
      <c r="D331" s="28" t="str">
        <f t="shared" si="26"/>
        <v/>
      </c>
      <c r="E331" s="29" t="str">
        <f t="shared" si="24"/>
        <v/>
      </c>
      <c r="F331" s="31" t="str">
        <f t="shared" si="29"/>
        <v/>
      </c>
      <c r="G331" s="15"/>
      <c r="H331" s="15"/>
      <c r="I331" s="15"/>
    </row>
    <row r="332" spans="1:9" ht="13.2" x14ac:dyDescent="0.25">
      <c r="A332" s="25" t="str">
        <f t="shared" si="27"/>
        <v/>
      </c>
      <c r="B332" s="26" t="str">
        <f t="shared" si="28"/>
        <v/>
      </c>
      <c r="C332" s="27" t="str">
        <f t="shared" si="25"/>
        <v/>
      </c>
      <c r="D332" s="28" t="str">
        <f t="shared" si="26"/>
        <v/>
      </c>
      <c r="E332" s="29" t="str">
        <f t="shared" si="24"/>
        <v/>
      </c>
      <c r="F332" s="31" t="str">
        <f t="shared" si="29"/>
        <v/>
      </c>
      <c r="G332" s="15"/>
      <c r="H332" s="15"/>
      <c r="I332" s="15"/>
    </row>
    <row r="333" spans="1:9" ht="13.2" x14ac:dyDescent="0.25">
      <c r="A333" s="25" t="str">
        <f t="shared" si="27"/>
        <v/>
      </c>
      <c r="B333" s="26" t="str">
        <f t="shared" si="28"/>
        <v/>
      </c>
      <c r="C333" s="27" t="str">
        <f t="shared" si="25"/>
        <v/>
      </c>
      <c r="D333" s="28" t="str">
        <f t="shared" si="26"/>
        <v/>
      </c>
      <c r="E333" s="29" t="str">
        <f t="shared" si="24"/>
        <v/>
      </c>
      <c r="F333" s="31" t="str">
        <f t="shared" si="29"/>
        <v/>
      </c>
      <c r="G333" s="15"/>
      <c r="H333" s="15"/>
      <c r="I333" s="15"/>
    </row>
    <row r="334" spans="1:9" ht="13.2" x14ac:dyDescent="0.25">
      <c r="A334" s="25" t="str">
        <f t="shared" si="27"/>
        <v/>
      </c>
      <c r="B334" s="26" t="str">
        <f t="shared" si="28"/>
        <v/>
      </c>
      <c r="C334" s="27" t="str">
        <f t="shared" si="25"/>
        <v/>
      </c>
      <c r="D334" s="28" t="str">
        <f t="shared" si="26"/>
        <v/>
      </c>
      <c r="E334" s="29" t="str">
        <f t="shared" si="24"/>
        <v/>
      </c>
      <c r="F334" s="31" t="str">
        <f t="shared" si="29"/>
        <v/>
      </c>
      <c r="G334" s="15"/>
      <c r="H334" s="15"/>
      <c r="I334" s="15"/>
    </row>
    <row r="335" spans="1:9" ht="13.2" x14ac:dyDescent="0.25">
      <c r="A335" s="25" t="str">
        <f t="shared" si="27"/>
        <v/>
      </c>
      <c r="B335" s="26" t="str">
        <f t="shared" si="28"/>
        <v/>
      </c>
      <c r="C335" s="27" t="str">
        <f t="shared" si="25"/>
        <v/>
      </c>
      <c r="D335" s="28" t="str">
        <f t="shared" si="26"/>
        <v/>
      </c>
      <c r="E335" s="29" t="str">
        <f t="shared" si="24"/>
        <v/>
      </c>
      <c r="F335" s="31" t="str">
        <f t="shared" si="29"/>
        <v/>
      </c>
      <c r="G335" s="15"/>
      <c r="H335" s="15"/>
      <c r="I335" s="15"/>
    </row>
    <row r="336" spans="1:9" ht="13.2" x14ac:dyDescent="0.25">
      <c r="A336" s="25" t="str">
        <f t="shared" si="27"/>
        <v/>
      </c>
      <c r="B336" s="26" t="str">
        <f t="shared" si="28"/>
        <v/>
      </c>
      <c r="C336" s="27" t="str">
        <f t="shared" si="25"/>
        <v/>
      </c>
      <c r="D336" s="28" t="str">
        <f t="shared" si="26"/>
        <v/>
      </c>
      <c r="E336" s="29" t="str">
        <f t="shared" si="24"/>
        <v/>
      </c>
      <c r="F336" s="31" t="str">
        <f t="shared" si="29"/>
        <v/>
      </c>
      <c r="G336" s="15"/>
      <c r="H336" s="15"/>
      <c r="I336" s="15"/>
    </row>
    <row r="337" spans="1:9" ht="13.2" x14ac:dyDescent="0.25">
      <c r="A337" s="25" t="str">
        <f t="shared" si="27"/>
        <v/>
      </c>
      <c r="B337" s="26" t="str">
        <f t="shared" si="28"/>
        <v/>
      </c>
      <c r="C337" s="27" t="str">
        <f t="shared" si="25"/>
        <v/>
      </c>
      <c r="D337" s="28" t="str">
        <f t="shared" si="26"/>
        <v/>
      </c>
      <c r="E337" s="29" t="str">
        <f t="shared" si="24"/>
        <v/>
      </c>
      <c r="F337" s="31" t="str">
        <f t="shared" si="29"/>
        <v/>
      </c>
      <c r="G337" s="15"/>
      <c r="H337" s="15"/>
      <c r="I337" s="15"/>
    </row>
    <row r="338" spans="1:9" ht="13.2" x14ac:dyDescent="0.25">
      <c r="A338" s="25" t="str">
        <f t="shared" si="27"/>
        <v/>
      </c>
      <c r="B338" s="26" t="str">
        <f t="shared" si="28"/>
        <v/>
      </c>
      <c r="C338" s="27" t="str">
        <f t="shared" si="25"/>
        <v/>
      </c>
      <c r="D338" s="28" t="str">
        <f t="shared" si="26"/>
        <v/>
      </c>
      <c r="E338" s="29" t="str">
        <f t="shared" si="24"/>
        <v/>
      </c>
      <c r="F338" s="31" t="str">
        <f t="shared" si="29"/>
        <v/>
      </c>
      <c r="G338" s="15"/>
      <c r="H338" s="15"/>
      <c r="I338" s="15"/>
    </row>
    <row r="339" spans="1:9" ht="13.2" x14ac:dyDescent="0.25">
      <c r="A339" s="25" t="str">
        <f t="shared" si="27"/>
        <v/>
      </c>
      <c r="B339" s="26" t="str">
        <f t="shared" si="28"/>
        <v/>
      </c>
      <c r="C339" s="27" t="str">
        <f t="shared" si="25"/>
        <v/>
      </c>
      <c r="D339" s="28" t="str">
        <f t="shared" si="26"/>
        <v/>
      </c>
      <c r="E339" s="29" t="str">
        <f t="shared" si="24"/>
        <v/>
      </c>
      <c r="F339" s="31" t="str">
        <f t="shared" si="29"/>
        <v/>
      </c>
      <c r="G339" s="15"/>
      <c r="H339" s="15"/>
      <c r="I339" s="15"/>
    </row>
    <row r="340" spans="1:9" ht="13.2" x14ac:dyDescent="0.25">
      <c r="A340" s="25" t="str">
        <f t="shared" si="27"/>
        <v/>
      </c>
      <c r="B340" s="26" t="str">
        <f t="shared" si="28"/>
        <v/>
      </c>
      <c r="C340" s="27" t="str">
        <f t="shared" si="25"/>
        <v/>
      </c>
      <c r="D340" s="28" t="str">
        <f t="shared" si="26"/>
        <v/>
      </c>
      <c r="E340" s="29" t="str">
        <f t="shared" si="24"/>
        <v/>
      </c>
      <c r="F340" s="31" t="str">
        <f t="shared" si="29"/>
        <v/>
      </c>
      <c r="G340" s="15"/>
      <c r="H340" s="15"/>
      <c r="I340" s="15"/>
    </row>
    <row r="341" spans="1:9" ht="13.2" x14ac:dyDescent="0.25">
      <c r="A341" s="25" t="str">
        <f t="shared" si="27"/>
        <v/>
      </c>
      <c r="B341" s="26" t="str">
        <f t="shared" si="28"/>
        <v/>
      </c>
      <c r="C341" s="27" t="str">
        <f t="shared" si="25"/>
        <v/>
      </c>
      <c r="D341" s="28" t="str">
        <f t="shared" si="26"/>
        <v/>
      </c>
      <c r="E341" s="29" t="str">
        <f t="shared" si="24"/>
        <v/>
      </c>
      <c r="F341" s="31" t="str">
        <f t="shared" si="29"/>
        <v/>
      </c>
      <c r="G341" s="15"/>
      <c r="H341" s="15"/>
      <c r="I341" s="15"/>
    </row>
    <row r="342" spans="1:9" ht="13.2" x14ac:dyDescent="0.25">
      <c r="A342" s="25" t="str">
        <f t="shared" si="27"/>
        <v/>
      </c>
      <c r="B342" s="26" t="str">
        <f t="shared" si="28"/>
        <v/>
      </c>
      <c r="C342" s="27" t="str">
        <f t="shared" si="25"/>
        <v/>
      </c>
      <c r="D342" s="28" t="str">
        <f t="shared" si="26"/>
        <v/>
      </c>
      <c r="E342" s="29" t="str">
        <f t="shared" si="24"/>
        <v/>
      </c>
      <c r="F342" s="31" t="str">
        <f t="shared" si="29"/>
        <v/>
      </c>
      <c r="G342" s="15"/>
      <c r="H342" s="15"/>
      <c r="I342" s="15"/>
    </row>
    <row r="343" spans="1:9" ht="13.2" x14ac:dyDescent="0.25">
      <c r="A343" s="25" t="str">
        <f t="shared" si="27"/>
        <v/>
      </c>
      <c r="B343" s="26" t="str">
        <f t="shared" si="28"/>
        <v/>
      </c>
      <c r="C343" s="27" t="str">
        <f t="shared" si="25"/>
        <v/>
      </c>
      <c r="D343" s="28" t="str">
        <f t="shared" si="26"/>
        <v/>
      </c>
      <c r="E343" s="29" t="str">
        <f t="shared" si="24"/>
        <v/>
      </c>
      <c r="F343" s="31" t="str">
        <f t="shared" si="29"/>
        <v/>
      </c>
      <c r="G343" s="15"/>
      <c r="H343" s="15"/>
      <c r="I343" s="15"/>
    </row>
    <row r="344" spans="1:9" ht="13.2" x14ac:dyDescent="0.25">
      <c r="A344" s="25" t="str">
        <f t="shared" si="27"/>
        <v/>
      </c>
      <c r="B344" s="26" t="str">
        <f t="shared" si="28"/>
        <v/>
      </c>
      <c r="C344" s="27" t="str">
        <f t="shared" si="25"/>
        <v/>
      </c>
      <c r="D344" s="28" t="str">
        <f t="shared" si="26"/>
        <v/>
      </c>
      <c r="E344" s="29" t="str">
        <f t="shared" ref="E344:E383" si="30">IF(A344="","",IF($C$16="Monthly",-IPMT($C$14/12,A344,$C$17,$C$12),-IPMT($C$14,A344,$C$17,$C$12)))</f>
        <v/>
      </c>
      <c r="F344" s="31" t="str">
        <f t="shared" si="29"/>
        <v/>
      </c>
      <c r="G344" s="15"/>
      <c r="H344" s="15"/>
      <c r="I344" s="15"/>
    </row>
    <row r="345" spans="1:9" ht="13.2" x14ac:dyDescent="0.25">
      <c r="A345" s="25" t="str">
        <f t="shared" si="27"/>
        <v/>
      </c>
      <c r="B345" s="26" t="str">
        <f t="shared" si="28"/>
        <v/>
      </c>
      <c r="C345" s="27" t="str">
        <f t="shared" ref="C345:C383" si="31">IF(A345="","",$C$19)</f>
        <v/>
      </c>
      <c r="D345" s="28" t="str">
        <f t="shared" ref="D345:D383" si="32">IF(A345="","",C345-E345)</f>
        <v/>
      </c>
      <c r="E345" s="29" t="str">
        <f t="shared" si="30"/>
        <v/>
      </c>
      <c r="F345" s="31" t="str">
        <f t="shared" si="29"/>
        <v/>
      </c>
      <c r="G345" s="15"/>
      <c r="H345" s="15"/>
      <c r="I345" s="15"/>
    </row>
    <row r="346" spans="1:9" ht="13.2" x14ac:dyDescent="0.25">
      <c r="A346" s="25" t="str">
        <f t="shared" ref="A346:A383" si="33">IF(OR(A345&gt;=$C$17,F345&lt;0,F345=0,F345=""),"",A345+1)</f>
        <v/>
      </c>
      <c r="B346" s="26" t="str">
        <f t="shared" ref="B346:B383" si="34">IF(A346="","",(IF($C$16="Monthly",EDATE(B345,1),EDATE(B345,12))))</f>
        <v/>
      </c>
      <c r="C346" s="27" t="str">
        <f t="shared" si="31"/>
        <v/>
      </c>
      <c r="D346" s="28" t="str">
        <f t="shared" si="32"/>
        <v/>
      </c>
      <c r="E346" s="29" t="str">
        <f t="shared" si="30"/>
        <v/>
      </c>
      <c r="F346" s="31" t="str">
        <f t="shared" ref="F346:F383" si="35">IF(A346="","",F345-D346)</f>
        <v/>
      </c>
      <c r="G346" s="15"/>
      <c r="H346" s="15"/>
      <c r="I346" s="15"/>
    </row>
    <row r="347" spans="1:9" ht="13.2" x14ac:dyDescent="0.25">
      <c r="A347" s="25" t="str">
        <f t="shared" si="33"/>
        <v/>
      </c>
      <c r="B347" s="26" t="str">
        <f t="shared" si="34"/>
        <v/>
      </c>
      <c r="C347" s="27" t="str">
        <f t="shared" si="31"/>
        <v/>
      </c>
      <c r="D347" s="28" t="str">
        <f t="shared" si="32"/>
        <v/>
      </c>
      <c r="E347" s="29" t="str">
        <f t="shared" si="30"/>
        <v/>
      </c>
      <c r="F347" s="31" t="str">
        <f t="shared" si="35"/>
        <v/>
      </c>
      <c r="G347" s="15"/>
      <c r="H347" s="15"/>
      <c r="I347" s="15"/>
    </row>
    <row r="348" spans="1:9" ht="13.2" x14ac:dyDescent="0.25">
      <c r="A348" s="25" t="str">
        <f t="shared" si="33"/>
        <v/>
      </c>
      <c r="B348" s="26" t="str">
        <f t="shared" si="34"/>
        <v/>
      </c>
      <c r="C348" s="27" t="str">
        <f t="shared" si="31"/>
        <v/>
      </c>
      <c r="D348" s="28" t="str">
        <f t="shared" si="32"/>
        <v/>
      </c>
      <c r="E348" s="29" t="str">
        <f t="shared" si="30"/>
        <v/>
      </c>
      <c r="F348" s="31" t="str">
        <f t="shared" si="35"/>
        <v/>
      </c>
      <c r="G348" s="15"/>
      <c r="H348" s="15"/>
      <c r="I348" s="15"/>
    </row>
    <row r="349" spans="1:9" ht="13.2" x14ac:dyDescent="0.25">
      <c r="A349" s="25" t="str">
        <f t="shared" si="33"/>
        <v/>
      </c>
      <c r="B349" s="26" t="str">
        <f t="shared" si="34"/>
        <v/>
      </c>
      <c r="C349" s="27" t="str">
        <f t="shared" si="31"/>
        <v/>
      </c>
      <c r="D349" s="28" t="str">
        <f t="shared" si="32"/>
        <v/>
      </c>
      <c r="E349" s="29" t="str">
        <f t="shared" si="30"/>
        <v/>
      </c>
      <c r="F349" s="31" t="str">
        <f t="shared" si="35"/>
        <v/>
      </c>
      <c r="G349" s="15"/>
      <c r="H349" s="15"/>
      <c r="I349" s="15"/>
    </row>
    <row r="350" spans="1:9" ht="13.2" x14ac:dyDescent="0.25">
      <c r="A350" s="25" t="str">
        <f t="shared" si="33"/>
        <v/>
      </c>
      <c r="B350" s="26" t="str">
        <f t="shared" si="34"/>
        <v/>
      </c>
      <c r="C350" s="27" t="str">
        <f t="shared" si="31"/>
        <v/>
      </c>
      <c r="D350" s="28" t="str">
        <f t="shared" si="32"/>
        <v/>
      </c>
      <c r="E350" s="29" t="str">
        <f t="shared" si="30"/>
        <v/>
      </c>
      <c r="F350" s="31" t="str">
        <f t="shared" si="35"/>
        <v/>
      </c>
      <c r="G350" s="15"/>
      <c r="H350" s="15"/>
      <c r="I350" s="15"/>
    </row>
    <row r="351" spans="1:9" ht="13.2" x14ac:dyDescent="0.25">
      <c r="A351" s="25" t="str">
        <f t="shared" si="33"/>
        <v/>
      </c>
      <c r="B351" s="26" t="str">
        <f t="shared" si="34"/>
        <v/>
      </c>
      <c r="C351" s="27" t="str">
        <f t="shared" si="31"/>
        <v/>
      </c>
      <c r="D351" s="28" t="str">
        <f t="shared" si="32"/>
        <v/>
      </c>
      <c r="E351" s="29" t="str">
        <f t="shared" si="30"/>
        <v/>
      </c>
      <c r="F351" s="31" t="str">
        <f t="shared" si="35"/>
        <v/>
      </c>
      <c r="G351" s="15"/>
      <c r="H351" s="15"/>
      <c r="I351" s="15"/>
    </row>
    <row r="352" spans="1:9" ht="13.2" x14ac:dyDescent="0.25">
      <c r="A352" s="25" t="str">
        <f t="shared" si="33"/>
        <v/>
      </c>
      <c r="B352" s="26" t="str">
        <f t="shared" si="34"/>
        <v/>
      </c>
      <c r="C352" s="27" t="str">
        <f t="shared" si="31"/>
        <v/>
      </c>
      <c r="D352" s="28" t="str">
        <f t="shared" si="32"/>
        <v/>
      </c>
      <c r="E352" s="29" t="str">
        <f t="shared" si="30"/>
        <v/>
      </c>
      <c r="F352" s="31" t="str">
        <f t="shared" si="35"/>
        <v/>
      </c>
      <c r="G352" s="15"/>
      <c r="H352" s="15"/>
      <c r="I352" s="15"/>
    </row>
    <row r="353" spans="1:9" ht="13.2" x14ac:dyDescent="0.25">
      <c r="A353" s="25" t="str">
        <f t="shared" si="33"/>
        <v/>
      </c>
      <c r="B353" s="26" t="str">
        <f t="shared" si="34"/>
        <v/>
      </c>
      <c r="C353" s="27" t="str">
        <f t="shared" si="31"/>
        <v/>
      </c>
      <c r="D353" s="28" t="str">
        <f t="shared" si="32"/>
        <v/>
      </c>
      <c r="E353" s="29" t="str">
        <f t="shared" si="30"/>
        <v/>
      </c>
      <c r="F353" s="31" t="str">
        <f t="shared" si="35"/>
        <v/>
      </c>
      <c r="G353" s="15"/>
      <c r="H353" s="15"/>
      <c r="I353" s="15"/>
    </row>
    <row r="354" spans="1:9" ht="13.2" x14ac:dyDescent="0.25">
      <c r="A354" s="25" t="str">
        <f t="shared" si="33"/>
        <v/>
      </c>
      <c r="B354" s="26" t="str">
        <f t="shared" si="34"/>
        <v/>
      </c>
      <c r="C354" s="27" t="str">
        <f t="shared" si="31"/>
        <v/>
      </c>
      <c r="D354" s="28" t="str">
        <f t="shared" si="32"/>
        <v/>
      </c>
      <c r="E354" s="29" t="str">
        <f t="shared" si="30"/>
        <v/>
      </c>
      <c r="F354" s="31" t="str">
        <f t="shared" si="35"/>
        <v/>
      </c>
      <c r="G354" s="15"/>
      <c r="H354" s="15"/>
      <c r="I354" s="15"/>
    </row>
    <row r="355" spans="1:9" ht="13.2" x14ac:dyDescent="0.25">
      <c r="A355" s="25" t="str">
        <f t="shared" si="33"/>
        <v/>
      </c>
      <c r="B355" s="26" t="str">
        <f t="shared" si="34"/>
        <v/>
      </c>
      <c r="C355" s="27" t="str">
        <f t="shared" si="31"/>
        <v/>
      </c>
      <c r="D355" s="28" t="str">
        <f t="shared" si="32"/>
        <v/>
      </c>
      <c r="E355" s="29" t="str">
        <f t="shared" si="30"/>
        <v/>
      </c>
      <c r="F355" s="31" t="str">
        <f t="shared" si="35"/>
        <v/>
      </c>
      <c r="G355" s="15"/>
      <c r="H355" s="15"/>
      <c r="I355" s="15"/>
    </row>
    <row r="356" spans="1:9" ht="13.2" x14ac:dyDescent="0.25">
      <c r="A356" s="25" t="str">
        <f t="shared" si="33"/>
        <v/>
      </c>
      <c r="B356" s="26" t="str">
        <f t="shared" si="34"/>
        <v/>
      </c>
      <c r="C356" s="27" t="str">
        <f t="shared" si="31"/>
        <v/>
      </c>
      <c r="D356" s="28" t="str">
        <f t="shared" si="32"/>
        <v/>
      </c>
      <c r="E356" s="29" t="str">
        <f t="shared" si="30"/>
        <v/>
      </c>
      <c r="F356" s="31" t="str">
        <f t="shared" si="35"/>
        <v/>
      </c>
      <c r="G356" s="15"/>
      <c r="H356" s="15"/>
      <c r="I356" s="15"/>
    </row>
    <row r="357" spans="1:9" ht="13.2" x14ac:dyDescent="0.25">
      <c r="A357" s="25" t="str">
        <f t="shared" si="33"/>
        <v/>
      </c>
      <c r="B357" s="26" t="str">
        <f t="shared" si="34"/>
        <v/>
      </c>
      <c r="C357" s="27" t="str">
        <f t="shared" si="31"/>
        <v/>
      </c>
      <c r="D357" s="28" t="str">
        <f t="shared" si="32"/>
        <v/>
      </c>
      <c r="E357" s="29" t="str">
        <f t="shared" si="30"/>
        <v/>
      </c>
      <c r="F357" s="31" t="str">
        <f t="shared" si="35"/>
        <v/>
      </c>
      <c r="G357" s="15"/>
      <c r="H357" s="15"/>
      <c r="I357" s="15"/>
    </row>
    <row r="358" spans="1:9" ht="13.2" x14ac:dyDescent="0.25">
      <c r="A358" s="25" t="str">
        <f t="shared" si="33"/>
        <v/>
      </c>
      <c r="B358" s="26" t="str">
        <f t="shared" si="34"/>
        <v/>
      </c>
      <c r="C358" s="27" t="str">
        <f t="shared" si="31"/>
        <v/>
      </c>
      <c r="D358" s="28" t="str">
        <f t="shared" si="32"/>
        <v/>
      </c>
      <c r="E358" s="29" t="str">
        <f t="shared" si="30"/>
        <v/>
      </c>
      <c r="F358" s="31" t="str">
        <f t="shared" si="35"/>
        <v/>
      </c>
      <c r="G358" s="15"/>
      <c r="H358" s="15"/>
      <c r="I358" s="15"/>
    </row>
    <row r="359" spans="1:9" ht="13.2" x14ac:dyDescent="0.25">
      <c r="A359" s="25" t="str">
        <f t="shared" si="33"/>
        <v/>
      </c>
      <c r="B359" s="26" t="str">
        <f t="shared" si="34"/>
        <v/>
      </c>
      <c r="C359" s="27" t="str">
        <f t="shared" si="31"/>
        <v/>
      </c>
      <c r="D359" s="28" t="str">
        <f t="shared" si="32"/>
        <v/>
      </c>
      <c r="E359" s="29" t="str">
        <f t="shared" si="30"/>
        <v/>
      </c>
      <c r="F359" s="31" t="str">
        <f t="shared" si="35"/>
        <v/>
      </c>
      <c r="G359" s="15"/>
      <c r="H359" s="15"/>
      <c r="I359" s="15"/>
    </row>
    <row r="360" spans="1:9" ht="13.2" x14ac:dyDescent="0.25">
      <c r="A360" s="25" t="str">
        <f t="shared" si="33"/>
        <v/>
      </c>
      <c r="B360" s="26" t="str">
        <f t="shared" si="34"/>
        <v/>
      </c>
      <c r="C360" s="27" t="str">
        <f t="shared" si="31"/>
        <v/>
      </c>
      <c r="D360" s="28" t="str">
        <f t="shared" si="32"/>
        <v/>
      </c>
      <c r="E360" s="29" t="str">
        <f t="shared" si="30"/>
        <v/>
      </c>
      <c r="F360" s="31" t="str">
        <f t="shared" si="35"/>
        <v/>
      </c>
      <c r="G360" s="15"/>
      <c r="H360" s="15"/>
      <c r="I360" s="15"/>
    </row>
    <row r="361" spans="1:9" ht="13.2" x14ac:dyDescent="0.25">
      <c r="A361" s="25" t="str">
        <f t="shared" si="33"/>
        <v/>
      </c>
      <c r="B361" s="26" t="str">
        <f t="shared" si="34"/>
        <v/>
      </c>
      <c r="C361" s="27" t="str">
        <f t="shared" si="31"/>
        <v/>
      </c>
      <c r="D361" s="28" t="str">
        <f t="shared" si="32"/>
        <v/>
      </c>
      <c r="E361" s="29" t="str">
        <f t="shared" si="30"/>
        <v/>
      </c>
      <c r="F361" s="31" t="str">
        <f t="shared" si="35"/>
        <v/>
      </c>
      <c r="G361" s="15"/>
      <c r="H361" s="15"/>
      <c r="I361" s="15"/>
    </row>
    <row r="362" spans="1:9" ht="13.2" x14ac:dyDescent="0.25">
      <c r="A362" s="25" t="str">
        <f t="shared" si="33"/>
        <v/>
      </c>
      <c r="B362" s="26" t="str">
        <f t="shared" si="34"/>
        <v/>
      </c>
      <c r="C362" s="27" t="str">
        <f t="shared" si="31"/>
        <v/>
      </c>
      <c r="D362" s="28" t="str">
        <f t="shared" si="32"/>
        <v/>
      </c>
      <c r="E362" s="29" t="str">
        <f t="shared" si="30"/>
        <v/>
      </c>
      <c r="F362" s="31" t="str">
        <f t="shared" si="35"/>
        <v/>
      </c>
      <c r="G362" s="15"/>
      <c r="H362" s="15"/>
      <c r="I362" s="15"/>
    </row>
    <row r="363" spans="1:9" ht="13.2" x14ac:dyDescent="0.25">
      <c r="A363" s="25" t="str">
        <f t="shared" si="33"/>
        <v/>
      </c>
      <c r="B363" s="26" t="str">
        <f t="shared" si="34"/>
        <v/>
      </c>
      <c r="C363" s="27" t="str">
        <f t="shared" si="31"/>
        <v/>
      </c>
      <c r="D363" s="28" t="str">
        <f t="shared" si="32"/>
        <v/>
      </c>
      <c r="E363" s="29" t="str">
        <f t="shared" si="30"/>
        <v/>
      </c>
      <c r="F363" s="31" t="str">
        <f t="shared" si="35"/>
        <v/>
      </c>
      <c r="G363" s="15"/>
      <c r="H363" s="15"/>
      <c r="I363" s="15"/>
    </row>
    <row r="364" spans="1:9" ht="13.2" x14ac:dyDescent="0.25">
      <c r="A364" s="25" t="str">
        <f t="shared" si="33"/>
        <v/>
      </c>
      <c r="B364" s="26" t="str">
        <f t="shared" si="34"/>
        <v/>
      </c>
      <c r="C364" s="27" t="str">
        <f t="shared" si="31"/>
        <v/>
      </c>
      <c r="D364" s="28" t="str">
        <f t="shared" si="32"/>
        <v/>
      </c>
      <c r="E364" s="29" t="str">
        <f t="shared" si="30"/>
        <v/>
      </c>
      <c r="F364" s="31" t="str">
        <f t="shared" si="35"/>
        <v/>
      </c>
      <c r="G364" s="15"/>
      <c r="H364" s="15"/>
      <c r="I364" s="15"/>
    </row>
    <row r="365" spans="1:9" ht="13.2" x14ac:dyDescent="0.25">
      <c r="A365" s="25" t="str">
        <f t="shared" si="33"/>
        <v/>
      </c>
      <c r="B365" s="26" t="str">
        <f t="shared" si="34"/>
        <v/>
      </c>
      <c r="C365" s="27" t="str">
        <f t="shared" si="31"/>
        <v/>
      </c>
      <c r="D365" s="28" t="str">
        <f t="shared" si="32"/>
        <v/>
      </c>
      <c r="E365" s="29" t="str">
        <f t="shared" si="30"/>
        <v/>
      </c>
      <c r="F365" s="31" t="str">
        <f t="shared" si="35"/>
        <v/>
      </c>
      <c r="G365" s="15"/>
      <c r="H365" s="15"/>
      <c r="I365" s="15"/>
    </row>
    <row r="366" spans="1:9" ht="13.2" x14ac:dyDescent="0.25">
      <c r="A366" s="25" t="str">
        <f t="shared" si="33"/>
        <v/>
      </c>
      <c r="B366" s="26" t="str">
        <f t="shared" si="34"/>
        <v/>
      </c>
      <c r="C366" s="27" t="str">
        <f t="shared" si="31"/>
        <v/>
      </c>
      <c r="D366" s="28" t="str">
        <f t="shared" si="32"/>
        <v/>
      </c>
      <c r="E366" s="29" t="str">
        <f t="shared" si="30"/>
        <v/>
      </c>
      <c r="F366" s="31" t="str">
        <f t="shared" si="35"/>
        <v/>
      </c>
      <c r="G366" s="15"/>
      <c r="H366" s="15"/>
      <c r="I366" s="15"/>
    </row>
    <row r="367" spans="1:9" ht="13.2" x14ac:dyDescent="0.25">
      <c r="A367" s="25" t="str">
        <f t="shared" si="33"/>
        <v/>
      </c>
      <c r="B367" s="26" t="str">
        <f t="shared" si="34"/>
        <v/>
      </c>
      <c r="C367" s="27" t="str">
        <f t="shared" si="31"/>
        <v/>
      </c>
      <c r="D367" s="28" t="str">
        <f t="shared" si="32"/>
        <v/>
      </c>
      <c r="E367" s="29" t="str">
        <f t="shared" si="30"/>
        <v/>
      </c>
      <c r="F367" s="31" t="str">
        <f t="shared" si="35"/>
        <v/>
      </c>
      <c r="G367" s="15"/>
      <c r="H367" s="15"/>
      <c r="I367" s="15"/>
    </row>
    <row r="368" spans="1:9" ht="13.2" x14ac:dyDescent="0.25">
      <c r="A368" s="25" t="str">
        <f t="shared" si="33"/>
        <v/>
      </c>
      <c r="B368" s="26" t="str">
        <f t="shared" si="34"/>
        <v/>
      </c>
      <c r="C368" s="27" t="str">
        <f t="shared" si="31"/>
        <v/>
      </c>
      <c r="D368" s="28" t="str">
        <f t="shared" si="32"/>
        <v/>
      </c>
      <c r="E368" s="29" t="str">
        <f t="shared" si="30"/>
        <v/>
      </c>
      <c r="F368" s="31" t="str">
        <f t="shared" si="35"/>
        <v/>
      </c>
      <c r="G368" s="15"/>
      <c r="H368" s="15"/>
      <c r="I368" s="15"/>
    </row>
    <row r="369" spans="1:9" ht="13.2" x14ac:dyDescent="0.25">
      <c r="A369" s="25" t="str">
        <f t="shared" si="33"/>
        <v/>
      </c>
      <c r="B369" s="26" t="str">
        <f t="shared" si="34"/>
        <v/>
      </c>
      <c r="C369" s="27" t="str">
        <f t="shared" si="31"/>
        <v/>
      </c>
      <c r="D369" s="28" t="str">
        <f t="shared" si="32"/>
        <v/>
      </c>
      <c r="E369" s="29" t="str">
        <f t="shared" si="30"/>
        <v/>
      </c>
      <c r="F369" s="31" t="str">
        <f t="shared" si="35"/>
        <v/>
      </c>
      <c r="G369" s="15"/>
      <c r="H369" s="15"/>
      <c r="I369" s="15"/>
    </row>
    <row r="370" spans="1:9" ht="13.2" x14ac:dyDescent="0.25">
      <c r="A370" s="25" t="str">
        <f t="shared" si="33"/>
        <v/>
      </c>
      <c r="B370" s="26" t="str">
        <f t="shared" si="34"/>
        <v/>
      </c>
      <c r="C370" s="27" t="str">
        <f t="shared" si="31"/>
        <v/>
      </c>
      <c r="D370" s="28" t="str">
        <f t="shared" si="32"/>
        <v/>
      </c>
      <c r="E370" s="29" t="str">
        <f t="shared" si="30"/>
        <v/>
      </c>
      <c r="F370" s="31" t="str">
        <f t="shared" si="35"/>
        <v/>
      </c>
      <c r="G370" s="15"/>
      <c r="H370" s="15"/>
      <c r="I370" s="15"/>
    </row>
    <row r="371" spans="1:9" ht="13.2" x14ac:dyDescent="0.25">
      <c r="A371" s="25" t="str">
        <f t="shared" si="33"/>
        <v/>
      </c>
      <c r="B371" s="26" t="str">
        <f t="shared" si="34"/>
        <v/>
      </c>
      <c r="C371" s="27" t="str">
        <f t="shared" si="31"/>
        <v/>
      </c>
      <c r="D371" s="28" t="str">
        <f t="shared" si="32"/>
        <v/>
      </c>
      <c r="E371" s="29" t="str">
        <f t="shared" si="30"/>
        <v/>
      </c>
      <c r="F371" s="31" t="str">
        <f t="shared" si="35"/>
        <v/>
      </c>
      <c r="G371" s="15"/>
      <c r="H371" s="15"/>
      <c r="I371" s="15"/>
    </row>
    <row r="372" spans="1:9" ht="13.2" x14ac:dyDescent="0.25">
      <c r="A372" s="25" t="str">
        <f t="shared" si="33"/>
        <v/>
      </c>
      <c r="B372" s="26" t="str">
        <f t="shared" si="34"/>
        <v/>
      </c>
      <c r="C372" s="27" t="str">
        <f t="shared" si="31"/>
        <v/>
      </c>
      <c r="D372" s="28" t="str">
        <f t="shared" si="32"/>
        <v/>
      </c>
      <c r="E372" s="29" t="str">
        <f t="shared" si="30"/>
        <v/>
      </c>
      <c r="F372" s="31" t="str">
        <f t="shared" si="35"/>
        <v/>
      </c>
      <c r="G372" s="15"/>
      <c r="H372" s="15"/>
      <c r="I372" s="15"/>
    </row>
    <row r="373" spans="1:9" ht="13.2" x14ac:dyDescent="0.25">
      <c r="A373" s="25" t="str">
        <f t="shared" si="33"/>
        <v/>
      </c>
      <c r="B373" s="26" t="str">
        <f t="shared" si="34"/>
        <v/>
      </c>
      <c r="C373" s="27" t="str">
        <f t="shared" si="31"/>
        <v/>
      </c>
      <c r="D373" s="28" t="str">
        <f t="shared" si="32"/>
        <v/>
      </c>
      <c r="E373" s="29" t="str">
        <f t="shared" si="30"/>
        <v/>
      </c>
      <c r="F373" s="31" t="str">
        <f t="shared" si="35"/>
        <v/>
      </c>
      <c r="G373" s="15"/>
      <c r="H373" s="15"/>
      <c r="I373" s="15"/>
    </row>
    <row r="374" spans="1:9" ht="13.2" x14ac:dyDescent="0.25">
      <c r="A374" s="25" t="str">
        <f t="shared" si="33"/>
        <v/>
      </c>
      <c r="B374" s="26" t="str">
        <f t="shared" si="34"/>
        <v/>
      </c>
      <c r="C374" s="27" t="str">
        <f t="shared" si="31"/>
        <v/>
      </c>
      <c r="D374" s="28" t="str">
        <f t="shared" si="32"/>
        <v/>
      </c>
      <c r="E374" s="29" t="str">
        <f t="shared" si="30"/>
        <v/>
      </c>
      <c r="F374" s="31" t="str">
        <f t="shared" si="35"/>
        <v/>
      </c>
      <c r="G374" s="15"/>
      <c r="H374" s="15"/>
      <c r="I374" s="15"/>
    </row>
    <row r="375" spans="1:9" ht="13.2" x14ac:dyDescent="0.25">
      <c r="A375" s="25" t="str">
        <f t="shared" si="33"/>
        <v/>
      </c>
      <c r="B375" s="26" t="str">
        <f t="shared" si="34"/>
        <v/>
      </c>
      <c r="C375" s="27" t="str">
        <f t="shared" si="31"/>
        <v/>
      </c>
      <c r="D375" s="28" t="str">
        <f t="shared" si="32"/>
        <v/>
      </c>
      <c r="E375" s="29" t="str">
        <f t="shared" si="30"/>
        <v/>
      </c>
      <c r="F375" s="31" t="str">
        <f t="shared" si="35"/>
        <v/>
      </c>
      <c r="G375" s="15"/>
      <c r="H375" s="15"/>
      <c r="I375" s="15"/>
    </row>
    <row r="376" spans="1:9" ht="13.2" x14ac:dyDescent="0.25">
      <c r="A376" s="25" t="str">
        <f t="shared" si="33"/>
        <v/>
      </c>
      <c r="B376" s="26" t="str">
        <f t="shared" si="34"/>
        <v/>
      </c>
      <c r="C376" s="27" t="str">
        <f t="shared" si="31"/>
        <v/>
      </c>
      <c r="D376" s="28" t="str">
        <f t="shared" si="32"/>
        <v/>
      </c>
      <c r="E376" s="29" t="str">
        <f t="shared" si="30"/>
        <v/>
      </c>
      <c r="F376" s="31" t="str">
        <f t="shared" si="35"/>
        <v/>
      </c>
      <c r="G376" s="15"/>
      <c r="H376" s="15"/>
      <c r="I376" s="15"/>
    </row>
    <row r="377" spans="1:9" ht="13.2" x14ac:dyDescent="0.25">
      <c r="A377" s="25" t="str">
        <f t="shared" si="33"/>
        <v/>
      </c>
      <c r="B377" s="26" t="str">
        <f t="shared" si="34"/>
        <v/>
      </c>
      <c r="C377" s="27" t="str">
        <f t="shared" si="31"/>
        <v/>
      </c>
      <c r="D377" s="28" t="str">
        <f t="shared" si="32"/>
        <v/>
      </c>
      <c r="E377" s="29" t="str">
        <f t="shared" si="30"/>
        <v/>
      </c>
      <c r="F377" s="31" t="str">
        <f t="shared" si="35"/>
        <v/>
      </c>
      <c r="G377" s="15"/>
      <c r="H377" s="15"/>
      <c r="I377" s="15"/>
    </row>
    <row r="378" spans="1:9" ht="13.2" x14ac:dyDescent="0.25">
      <c r="A378" s="25" t="str">
        <f t="shared" si="33"/>
        <v/>
      </c>
      <c r="B378" s="26" t="str">
        <f t="shared" si="34"/>
        <v/>
      </c>
      <c r="C378" s="27" t="str">
        <f t="shared" si="31"/>
        <v/>
      </c>
      <c r="D378" s="28" t="str">
        <f t="shared" si="32"/>
        <v/>
      </c>
      <c r="E378" s="29" t="str">
        <f t="shared" si="30"/>
        <v/>
      </c>
      <c r="F378" s="31" t="str">
        <f t="shared" si="35"/>
        <v/>
      </c>
      <c r="G378" s="15"/>
      <c r="H378" s="15"/>
      <c r="I378" s="15"/>
    </row>
    <row r="379" spans="1:9" ht="13.2" x14ac:dyDescent="0.25">
      <c r="A379" s="25" t="str">
        <f t="shared" si="33"/>
        <v/>
      </c>
      <c r="B379" s="26" t="str">
        <f t="shared" si="34"/>
        <v/>
      </c>
      <c r="C379" s="27" t="str">
        <f t="shared" si="31"/>
        <v/>
      </c>
      <c r="D379" s="28" t="str">
        <f t="shared" si="32"/>
        <v/>
      </c>
      <c r="E379" s="29" t="str">
        <f t="shared" si="30"/>
        <v/>
      </c>
      <c r="F379" s="31" t="str">
        <f t="shared" si="35"/>
        <v/>
      </c>
      <c r="G379" s="15"/>
      <c r="H379" s="15"/>
      <c r="I379" s="15"/>
    </row>
    <row r="380" spans="1:9" ht="13.2" x14ac:dyDescent="0.25">
      <c r="A380" s="25" t="str">
        <f t="shared" si="33"/>
        <v/>
      </c>
      <c r="B380" s="26" t="str">
        <f t="shared" si="34"/>
        <v/>
      </c>
      <c r="C380" s="27" t="str">
        <f t="shared" si="31"/>
        <v/>
      </c>
      <c r="D380" s="28" t="str">
        <f t="shared" si="32"/>
        <v/>
      </c>
      <c r="E380" s="29" t="str">
        <f t="shared" si="30"/>
        <v/>
      </c>
      <c r="F380" s="31" t="str">
        <f t="shared" si="35"/>
        <v/>
      </c>
      <c r="G380" s="15"/>
      <c r="H380" s="15"/>
      <c r="I380" s="15"/>
    </row>
    <row r="381" spans="1:9" ht="13.2" x14ac:dyDescent="0.25">
      <c r="A381" s="25" t="str">
        <f t="shared" si="33"/>
        <v/>
      </c>
      <c r="B381" s="26" t="str">
        <f t="shared" si="34"/>
        <v/>
      </c>
      <c r="C381" s="27" t="str">
        <f t="shared" si="31"/>
        <v/>
      </c>
      <c r="D381" s="28" t="str">
        <f t="shared" si="32"/>
        <v/>
      </c>
      <c r="E381" s="29" t="str">
        <f t="shared" si="30"/>
        <v/>
      </c>
      <c r="F381" s="31" t="str">
        <f t="shared" si="35"/>
        <v/>
      </c>
      <c r="G381" s="15"/>
      <c r="H381" s="15"/>
      <c r="I381" s="15"/>
    </row>
    <row r="382" spans="1:9" ht="13.2" x14ac:dyDescent="0.25">
      <c r="A382" s="25" t="str">
        <f t="shared" si="33"/>
        <v/>
      </c>
      <c r="B382" s="26" t="str">
        <f t="shared" si="34"/>
        <v/>
      </c>
      <c r="C382" s="27" t="str">
        <f t="shared" si="31"/>
        <v/>
      </c>
      <c r="D382" s="28" t="str">
        <f t="shared" si="32"/>
        <v/>
      </c>
      <c r="E382" s="29" t="str">
        <f t="shared" si="30"/>
        <v/>
      </c>
      <c r="F382" s="31" t="str">
        <f t="shared" si="35"/>
        <v/>
      </c>
      <c r="G382" s="15"/>
      <c r="H382" s="15"/>
      <c r="I382" s="15"/>
    </row>
    <row r="383" spans="1:9" ht="13.2" x14ac:dyDescent="0.25">
      <c r="A383" s="25" t="str">
        <f t="shared" si="33"/>
        <v/>
      </c>
      <c r="B383" s="26" t="str">
        <f t="shared" si="34"/>
        <v/>
      </c>
      <c r="C383" s="27" t="str">
        <f t="shared" si="31"/>
        <v/>
      </c>
      <c r="D383" s="28" t="str">
        <f t="shared" si="32"/>
        <v/>
      </c>
      <c r="E383" s="29" t="str">
        <f t="shared" si="30"/>
        <v/>
      </c>
      <c r="F383" s="31" t="str">
        <f t="shared" si="35"/>
        <v/>
      </c>
      <c r="G383" s="15"/>
      <c r="H383" s="15"/>
      <c r="I383" s="15"/>
    </row>
    <row r="384" spans="1:9" ht="13.2" x14ac:dyDescent="0.25">
      <c r="A384" s="33"/>
      <c r="B384" s="34"/>
      <c r="C384" s="35" t="s">
        <v>56</v>
      </c>
      <c r="D384" s="36" t="s">
        <v>56</v>
      </c>
      <c r="E384" s="32" t="s">
        <v>56</v>
      </c>
      <c r="F384" s="24"/>
      <c r="G384" s="15"/>
      <c r="H384" s="15"/>
      <c r="I384" s="15"/>
    </row>
    <row r="385" spans="1:9" ht="13.2" x14ac:dyDescent="0.25">
      <c r="A385" s="33"/>
      <c r="B385" s="34"/>
      <c r="C385" s="35" t="s">
        <v>56</v>
      </c>
      <c r="D385" s="36" t="s">
        <v>56</v>
      </c>
      <c r="E385" s="32" t="s">
        <v>56</v>
      </c>
      <c r="F385" s="24"/>
      <c r="G385" s="15"/>
      <c r="H385" s="15"/>
      <c r="I385" s="15"/>
    </row>
    <row r="386" spans="1:9" ht="13.2" x14ac:dyDescent="0.25">
      <c r="A386" s="33"/>
      <c r="B386" s="34"/>
      <c r="C386" s="35" t="s">
        <v>56</v>
      </c>
      <c r="D386" s="36" t="s">
        <v>56</v>
      </c>
      <c r="E386" s="32" t="s">
        <v>56</v>
      </c>
      <c r="F386" s="24"/>
      <c r="G386" s="15"/>
      <c r="H386" s="15"/>
      <c r="I386" s="15"/>
    </row>
    <row r="387" spans="1:9" ht="13.2" x14ac:dyDescent="0.25">
      <c r="A387" s="33"/>
      <c r="B387" s="34"/>
      <c r="C387" s="35" t="s">
        <v>56</v>
      </c>
      <c r="D387" s="36" t="s">
        <v>56</v>
      </c>
      <c r="E387" s="32" t="s">
        <v>56</v>
      </c>
      <c r="F387" s="24"/>
      <c r="G387" s="15"/>
      <c r="H387" s="15"/>
      <c r="I387" s="15"/>
    </row>
    <row r="388" spans="1:9" ht="13.2" x14ac:dyDescent="0.25">
      <c r="A388" s="33"/>
      <c r="B388" s="34"/>
      <c r="C388" s="35" t="s">
        <v>56</v>
      </c>
      <c r="D388" s="36" t="s">
        <v>56</v>
      </c>
      <c r="E388" s="32" t="s">
        <v>56</v>
      </c>
      <c r="F388" s="24"/>
      <c r="G388" s="15"/>
      <c r="H388" s="15"/>
      <c r="I388" s="15"/>
    </row>
    <row r="389" spans="1:9" ht="13.2" x14ac:dyDescent="0.25">
      <c r="A389" s="33"/>
      <c r="B389" s="34"/>
      <c r="C389" s="35" t="s">
        <v>56</v>
      </c>
      <c r="D389" s="36" t="s">
        <v>56</v>
      </c>
      <c r="E389" s="32" t="s">
        <v>56</v>
      </c>
      <c r="F389" s="24"/>
      <c r="G389" s="15"/>
      <c r="H389" s="15"/>
      <c r="I389" s="15"/>
    </row>
    <row r="390" spans="1:9" ht="13.2" x14ac:dyDescent="0.25">
      <c r="A390" s="33"/>
      <c r="B390" s="34"/>
      <c r="C390" s="35" t="s">
        <v>56</v>
      </c>
      <c r="D390" s="36" t="s">
        <v>56</v>
      </c>
      <c r="E390" s="32" t="s">
        <v>56</v>
      </c>
      <c r="F390" s="24"/>
      <c r="G390" s="15"/>
      <c r="H390" s="15"/>
      <c r="I390" s="15"/>
    </row>
    <row r="391" spans="1:9" ht="13.2" x14ac:dyDescent="0.25">
      <c r="A391" s="33"/>
      <c r="B391" s="34"/>
      <c r="C391" s="35" t="s">
        <v>56</v>
      </c>
      <c r="D391" s="36" t="s">
        <v>56</v>
      </c>
      <c r="E391" s="32" t="s">
        <v>56</v>
      </c>
      <c r="F391" s="24"/>
      <c r="G391" s="15"/>
      <c r="H391" s="15"/>
      <c r="I391" s="15"/>
    </row>
    <row r="392" spans="1:9" ht="13.2" x14ac:dyDescent="0.25">
      <c r="A392" s="33"/>
      <c r="B392" s="34"/>
      <c r="C392" s="35" t="s">
        <v>56</v>
      </c>
      <c r="D392" s="36" t="s">
        <v>56</v>
      </c>
      <c r="E392" s="32" t="s">
        <v>56</v>
      </c>
      <c r="F392" s="24"/>
      <c r="G392" s="15"/>
      <c r="H392" s="15"/>
      <c r="I392" s="15"/>
    </row>
    <row r="393" spans="1:9" ht="13.2" x14ac:dyDescent="0.25">
      <c r="A393" s="33"/>
      <c r="B393" s="34"/>
      <c r="C393" s="35" t="s">
        <v>56</v>
      </c>
      <c r="D393" s="36" t="s">
        <v>56</v>
      </c>
      <c r="E393" s="32" t="s">
        <v>56</v>
      </c>
      <c r="F393" s="24"/>
      <c r="G393" s="15"/>
      <c r="H393" s="15"/>
      <c r="I393" s="15"/>
    </row>
    <row r="394" spans="1:9" ht="13.2" x14ac:dyDescent="0.25">
      <c r="A394" s="33"/>
      <c r="B394" s="34"/>
      <c r="C394" s="35" t="s">
        <v>56</v>
      </c>
      <c r="D394" s="36" t="s">
        <v>56</v>
      </c>
      <c r="E394" s="32" t="s">
        <v>56</v>
      </c>
      <c r="F394" s="24"/>
      <c r="G394" s="15"/>
      <c r="H394" s="15"/>
      <c r="I394" s="15"/>
    </row>
    <row r="395" spans="1:9" ht="13.2" x14ac:dyDescent="0.25">
      <c r="A395" s="33"/>
      <c r="B395" s="34"/>
      <c r="C395" s="35" t="s">
        <v>56</v>
      </c>
      <c r="D395" s="36" t="s">
        <v>56</v>
      </c>
      <c r="E395" s="32" t="s">
        <v>56</v>
      </c>
      <c r="F395" s="24"/>
      <c r="G395" s="15"/>
      <c r="H395" s="15"/>
      <c r="I395" s="15"/>
    </row>
    <row r="396" spans="1:9" ht="13.2" x14ac:dyDescent="0.25">
      <c r="A396" s="33"/>
      <c r="B396" s="34"/>
      <c r="C396" s="35" t="s">
        <v>56</v>
      </c>
      <c r="D396" s="36" t="s">
        <v>56</v>
      </c>
      <c r="E396" s="32" t="s">
        <v>56</v>
      </c>
      <c r="F396" s="24"/>
      <c r="G396" s="15"/>
      <c r="H396" s="15"/>
      <c r="I396" s="15"/>
    </row>
    <row r="397" spans="1:9" ht="13.2" x14ac:dyDescent="0.25">
      <c r="A397" s="33"/>
      <c r="B397" s="34"/>
      <c r="C397" s="35" t="s">
        <v>56</v>
      </c>
      <c r="D397" s="36" t="s">
        <v>56</v>
      </c>
      <c r="E397" s="32" t="s">
        <v>56</v>
      </c>
      <c r="F397" s="24"/>
      <c r="G397" s="15"/>
      <c r="H397" s="15"/>
      <c r="I397" s="15"/>
    </row>
    <row r="398" spans="1:9" ht="13.2" x14ac:dyDescent="0.25">
      <c r="A398" s="33"/>
      <c r="B398" s="34"/>
      <c r="C398" s="35" t="s">
        <v>56</v>
      </c>
      <c r="D398" s="36" t="s">
        <v>56</v>
      </c>
      <c r="E398" s="32" t="s">
        <v>56</v>
      </c>
      <c r="F398" s="24"/>
      <c r="G398" s="15"/>
      <c r="H398" s="15"/>
      <c r="I398" s="15"/>
    </row>
    <row r="399" spans="1:9" ht="13.2" x14ac:dyDescent="0.25">
      <c r="A399" s="33"/>
      <c r="B399" s="34"/>
      <c r="C399" s="35" t="s">
        <v>56</v>
      </c>
      <c r="D399" s="36" t="s">
        <v>56</v>
      </c>
      <c r="E399" s="32" t="s">
        <v>56</v>
      </c>
      <c r="F399" s="24"/>
      <c r="G399" s="15"/>
      <c r="H399" s="15"/>
      <c r="I399" s="15"/>
    </row>
    <row r="400" spans="1:9" ht="13.2" x14ac:dyDescent="0.25">
      <c r="A400" s="33"/>
      <c r="B400" s="34"/>
      <c r="C400" s="35" t="s">
        <v>56</v>
      </c>
      <c r="D400" s="36" t="s">
        <v>56</v>
      </c>
      <c r="E400" s="32" t="s">
        <v>56</v>
      </c>
      <c r="F400" s="24"/>
      <c r="G400" s="15"/>
      <c r="H400" s="15"/>
      <c r="I400" s="15"/>
    </row>
    <row r="401" spans="1:9" ht="13.2" x14ac:dyDescent="0.25">
      <c r="A401" s="33"/>
      <c r="B401" s="34"/>
      <c r="C401" s="35" t="s">
        <v>56</v>
      </c>
      <c r="D401" s="36" t="s">
        <v>56</v>
      </c>
      <c r="E401" s="32" t="s">
        <v>56</v>
      </c>
      <c r="F401" s="24"/>
      <c r="G401" s="15"/>
      <c r="H401" s="15"/>
      <c r="I401" s="15"/>
    </row>
    <row r="402" spans="1:9" ht="13.2" x14ac:dyDescent="0.25">
      <c r="A402" s="33"/>
      <c r="B402" s="34"/>
      <c r="C402" s="35" t="s">
        <v>56</v>
      </c>
      <c r="D402" s="36" t="s">
        <v>56</v>
      </c>
      <c r="E402" s="32" t="s">
        <v>56</v>
      </c>
      <c r="F402" s="24"/>
      <c r="G402" s="15"/>
      <c r="H402" s="15"/>
      <c r="I402" s="15"/>
    </row>
    <row r="403" spans="1:9" ht="13.2" x14ac:dyDescent="0.25">
      <c r="A403" s="33"/>
      <c r="B403" s="34"/>
      <c r="C403" s="35" t="s">
        <v>56</v>
      </c>
      <c r="D403" s="36" t="s">
        <v>56</v>
      </c>
      <c r="E403" s="32" t="s">
        <v>56</v>
      </c>
      <c r="F403" s="24"/>
      <c r="G403" s="15"/>
      <c r="H403" s="15"/>
      <c r="I403" s="15"/>
    </row>
    <row r="404" spans="1:9" ht="13.2" x14ac:dyDescent="0.25">
      <c r="A404" s="33"/>
      <c r="B404" s="34"/>
      <c r="C404" s="35" t="s">
        <v>56</v>
      </c>
      <c r="D404" s="36" t="s">
        <v>56</v>
      </c>
      <c r="E404" s="32" t="s">
        <v>56</v>
      </c>
      <c r="F404" s="24"/>
      <c r="G404" s="15"/>
      <c r="H404" s="15"/>
      <c r="I404" s="15"/>
    </row>
    <row r="405" spans="1:9" ht="13.2" x14ac:dyDescent="0.25">
      <c r="A405" s="33"/>
      <c r="B405" s="34"/>
      <c r="C405" s="35" t="s">
        <v>56</v>
      </c>
      <c r="D405" s="36" t="s">
        <v>56</v>
      </c>
      <c r="E405" s="32" t="s">
        <v>56</v>
      </c>
      <c r="F405" s="24"/>
      <c r="G405" s="15"/>
      <c r="H405" s="15"/>
      <c r="I405" s="15"/>
    </row>
    <row r="406" spans="1:9" ht="13.2" x14ac:dyDescent="0.25">
      <c r="A406" s="33"/>
      <c r="B406" s="34"/>
      <c r="C406" s="35" t="s">
        <v>56</v>
      </c>
      <c r="D406" s="36" t="s">
        <v>56</v>
      </c>
      <c r="E406" s="32" t="s">
        <v>56</v>
      </c>
      <c r="F406" s="24"/>
      <c r="G406" s="15"/>
      <c r="H406" s="15"/>
      <c r="I406" s="15"/>
    </row>
    <row r="407" spans="1:9" ht="13.2" x14ac:dyDescent="0.25">
      <c r="A407" s="33"/>
      <c r="B407" s="34"/>
      <c r="C407" s="35" t="s">
        <v>56</v>
      </c>
      <c r="D407" s="36" t="s">
        <v>56</v>
      </c>
      <c r="E407" s="32" t="s">
        <v>56</v>
      </c>
      <c r="F407" s="24"/>
      <c r="G407" s="15"/>
      <c r="H407" s="15"/>
      <c r="I407" s="15"/>
    </row>
    <row r="408" spans="1:9" ht="13.2" x14ac:dyDescent="0.25">
      <c r="A408" s="33"/>
      <c r="B408" s="34"/>
      <c r="C408" s="35" t="s">
        <v>56</v>
      </c>
      <c r="D408" s="36" t="s">
        <v>56</v>
      </c>
      <c r="E408" s="32" t="s">
        <v>56</v>
      </c>
      <c r="F408" s="24"/>
      <c r="G408" s="15"/>
      <c r="H408" s="15"/>
      <c r="I408" s="15"/>
    </row>
    <row r="409" spans="1:9" ht="13.2" x14ac:dyDescent="0.25">
      <c r="A409" s="33"/>
      <c r="B409" s="34"/>
      <c r="C409" s="35" t="s">
        <v>56</v>
      </c>
      <c r="D409" s="36" t="s">
        <v>56</v>
      </c>
      <c r="E409" s="32" t="s">
        <v>56</v>
      </c>
      <c r="F409" s="24"/>
      <c r="G409" s="15"/>
      <c r="H409" s="15"/>
      <c r="I409" s="15"/>
    </row>
    <row r="410" spans="1:9" ht="13.2" x14ac:dyDescent="0.25">
      <c r="A410" s="33"/>
      <c r="B410" s="34"/>
      <c r="C410" s="35" t="s">
        <v>56</v>
      </c>
      <c r="D410" s="36" t="s">
        <v>56</v>
      </c>
      <c r="E410" s="32" t="s">
        <v>56</v>
      </c>
      <c r="F410" s="24"/>
      <c r="G410" s="15"/>
      <c r="H410" s="15"/>
      <c r="I410" s="15"/>
    </row>
    <row r="411" spans="1:9" ht="13.2" x14ac:dyDescent="0.25">
      <c r="A411" s="33"/>
      <c r="B411" s="34"/>
      <c r="C411" s="35" t="s">
        <v>56</v>
      </c>
      <c r="D411" s="36" t="s">
        <v>56</v>
      </c>
      <c r="E411" s="32" t="s">
        <v>56</v>
      </c>
      <c r="F411" s="24"/>
      <c r="G411" s="15"/>
      <c r="H411" s="15"/>
      <c r="I411" s="15"/>
    </row>
    <row r="412" spans="1:9" ht="13.2" x14ac:dyDescent="0.25">
      <c r="A412" s="33"/>
      <c r="B412" s="34"/>
      <c r="C412" s="35" t="s">
        <v>56</v>
      </c>
      <c r="D412" s="36" t="s">
        <v>56</v>
      </c>
      <c r="E412" s="32" t="s">
        <v>56</v>
      </c>
      <c r="F412" s="24"/>
      <c r="G412" s="15"/>
      <c r="H412" s="15"/>
      <c r="I412" s="15"/>
    </row>
    <row r="413" spans="1:9" ht="13.2" x14ac:dyDescent="0.25">
      <c r="A413" s="33"/>
      <c r="B413" s="34"/>
      <c r="C413" s="35" t="s">
        <v>56</v>
      </c>
      <c r="D413" s="36" t="s">
        <v>56</v>
      </c>
      <c r="E413" s="32" t="s">
        <v>56</v>
      </c>
      <c r="F413" s="24"/>
      <c r="G413" s="15"/>
      <c r="H413" s="15"/>
      <c r="I413" s="15"/>
    </row>
    <row r="414" spans="1:9" ht="13.2" x14ac:dyDescent="0.25">
      <c r="A414" s="33"/>
      <c r="B414" s="34"/>
      <c r="C414" s="35" t="s">
        <v>56</v>
      </c>
      <c r="D414" s="36" t="s">
        <v>56</v>
      </c>
      <c r="E414" s="32" t="s">
        <v>56</v>
      </c>
      <c r="F414" s="24"/>
      <c r="G414" s="15"/>
      <c r="H414" s="15"/>
      <c r="I414" s="15"/>
    </row>
    <row r="415" spans="1:9" ht="13.2" x14ac:dyDescent="0.25">
      <c r="A415" s="33"/>
      <c r="B415" s="34"/>
      <c r="C415" s="35" t="s">
        <v>56</v>
      </c>
      <c r="D415" s="36" t="s">
        <v>56</v>
      </c>
      <c r="E415" s="32" t="s">
        <v>56</v>
      </c>
      <c r="F415" s="24"/>
      <c r="G415" s="15"/>
      <c r="H415" s="15"/>
      <c r="I415" s="15"/>
    </row>
    <row r="416" spans="1:9" ht="13.2" x14ac:dyDescent="0.25">
      <c r="A416" s="33"/>
      <c r="B416" s="34"/>
      <c r="C416" s="35" t="s">
        <v>56</v>
      </c>
      <c r="D416" s="36" t="s">
        <v>56</v>
      </c>
      <c r="E416" s="32" t="s">
        <v>56</v>
      </c>
      <c r="F416" s="24"/>
      <c r="G416" s="15"/>
      <c r="H416" s="15"/>
      <c r="I416" s="15"/>
    </row>
    <row r="417" spans="1:9" ht="13.2" x14ac:dyDescent="0.25">
      <c r="A417" s="33"/>
      <c r="B417" s="34"/>
      <c r="C417" s="35" t="s">
        <v>56</v>
      </c>
      <c r="D417" s="36" t="s">
        <v>56</v>
      </c>
      <c r="E417" s="32" t="s">
        <v>56</v>
      </c>
      <c r="F417" s="24"/>
      <c r="G417" s="15"/>
      <c r="H417" s="15"/>
      <c r="I417" s="15"/>
    </row>
    <row r="418" spans="1:9" ht="13.2" x14ac:dyDescent="0.25">
      <c r="A418" s="33"/>
      <c r="B418" s="34"/>
      <c r="C418" s="35" t="s">
        <v>56</v>
      </c>
      <c r="D418" s="36" t="s">
        <v>56</v>
      </c>
      <c r="E418" s="32" t="s">
        <v>56</v>
      </c>
      <c r="F418" s="24"/>
      <c r="G418" s="15"/>
      <c r="H418" s="15"/>
      <c r="I418" s="15"/>
    </row>
    <row r="419" spans="1:9" ht="13.2" x14ac:dyDescent="0.25">
      <c r="A419" s="33"/>
      <c r="B419" s="34"/>
      <c r="C419" s="35" t="s">
        <v>56</v>
      </c>
      <c r="D419" s="36" t="s">
        <v>56</v>
      </c>
      <c r="E419" s="32" t="s">
        <v>56</v>
      </c>
      <c r="F419" s="24"/>
      <c r="G419" s="15"/>
      <c r="H419" s="15"/>
      <c r="I419" s="15"/>
    </row>
    <row r="420" spans="1:9" ht="13.2" x14ac:dyDescent="0.25">
      <c r="A420" s="33"/>
      <c r="B420" s="34"/>
      <c r="C420" s="35" t="s">
        <v>56</v>
      </c>
      <c r="D420" s="36" t="s">
        <v>56</v>
      </c>
      <c r="E420" s="32" t="s">
        <v>56</v>
      </c>
      <c r="F420" s="24"/>
      <c r="G420" s="15"/>
      <c r="H420" s="15"/>
      <c r="I420" s="15"/>
    </row>
    <row r="421" spans="1:9" ht="13.2" x14ac:dyDescent="0.25">
      <c r="A421" s="33"/>
      <c r="B421" s="34"/>
      <c r="C421" s="35" t="s">
        <v>56</v>
      </c>
      <c r="D421" s="36" t="s">
        <v>56</v>
      </c>
      <c r="E421" s="32" t="s">
        <v>56</v>
      </c>
      <c r="F421" s="24"/>
      <c r="G421" s="15"/>
      <c r="H421" s="15"/>
      <c r="I421" s="15"/>
    </row>
    <row r="422" spans="1:9" ht="13.2" x14ac:dyDescent="0.25">
      <c r="A422" s="33"/>
      <c r="B422" s="34"/>
      <c r="C422" s="35" t="s">
        <v>56</v>
      </c>
      <c r="D422" s="36" t="s">
        <v>56</v>
      </c>
      <c r="E422" s="32" t="s">
        <v>56</v>
      </c>
      <c r="F422" s="24"/>
      <c r="G422" s="15"/>
      <c r="H422" s="15"/>
      <c r="I422" s="15"/>
    </row>
    <row r="423" spans="1:9" ht="13.2" x14ac:dyDescent="0.25">
      <c r="A423" s="33"/>
      <c r="B423" s="34"/>
      <c r="C423" s="35" t="s">
        <v>56</v>
      </c>
      <c r="D423" s="36" t="s">
        <v>56</v>
      </c>
      <c r="E423" s="32" t="s">
        <v>56</v>
      </c>
      <c r="F423" s="24"/>
      <c r="G423" s="15"/>
      <c r="H423" s="15"/>
      <c r="I423" s="15"/>
    </row>
    <row r="424" spans="1:9" ht="13.2" x14ac:dyDescent="0.25">
      <c r="A424" s="33"/>
      <c r="B424" s="34"/>
      <c r="C424" s="35" t="s">
        <v>56</v>
      </c>
      <c r="D424" s="36" t="s">
        <v>56</v>
      </c>
      <c r="E424" s="32" t="s">
        <v>56</v>
      </c>
      <c r="F424" s="24"/>
      <c r="G424" s="15"/>
      <c r="H424" s="15"/>
      <c r="I424" s="15"/>
    </row>
    <row r="425" spans="1:9" ht="13.2" x14ac:dyDescent="0.25">
      <c r="A425" s="33"/>
      <c r="B425" s="34"/>
      <c r="C425" s="35" t="s">
        <v>56</v>
      </c>
      <c r="D425" s="36" t="s">
        <v>56</v>
      </c>
      <c r="E425" s="32" t="s">
        <v>56</v>
      </c>
      <c r="F425" s="24"/>
      <c r="G425" s="15"/>
      <c r="H425" s="15"/>
      <c r="I425" s="15"/>
    </row>
    <row r="426" spans="1:9" ht="13.2" x14ac:dyDescent="0.25">
      <c r="A426" s="33"/>
      <c r="B426" s="34"/>
      <c r="C426" s="35" t="s">
        <v>56</v>
      </c>
      <c r="D426" s="36" t="s">
        <v>56</v>
      </c>
      <c r="E426" s="32" t="s">
        <v>56</v>
      </c>
      <c r="F426" s="24"/>
      <c r="G426" s="15"/>
      <c r="H426" s="15"/>
      <c r="I426" s="15"/>
    </row>
    <row r="427" spans="1:9" ht="13.2" x14ac:dyDescent="0.25">
      <c r="A427" s="33"/>
      <c r="B427" s="34"/>
      <c r="C427" s="35" t="s">
        <v>56</v>
      </c>
      <c r="D427" s="36" t="s">
        <v>56</v>
      </c>
      <c r="E427" s="32" t="s">
        <v>56</v>
      </c>
      <c r="F427" s="24"/>
      <c r="G427" s="15"/>
      <c r="H427" s="15"/>
      <c r="I427" s="15"/>
    </row>
    <row r="428" spans="1:9" ht="13.2" x14ac:dyDescent="0.25">
      <c r="A428" s="33"/>
      <c r="B428" s="34"/>
      <c r="C428" s="35" t="s">
        <v>56</v>
      </c>
      <c r="D428" s="36" t="s">
        <v>56</v>
      </c>
      <c r="E428" s="32" t="s">
        <v>56</v>
      </c>
      <c r="F428" s="24"/>
      <c r="G428" s="15"/>
      <c r="H428" s="15"/>
      <c r="I428" s="15"/>
    </row>
    <row r="429" spans="1:9" ht="13.2" x14ac:dyDescent="0.25">
      <c r="A429" s="33"/>
      <c r="B429" s="34"/>
      <c r="C429" s="35" t="s">
        <v>56</v>
      </c>
      <c r="D429" s="36" t="s">
        <v>56</v>
      </c>
      <c r="E429" s="32" t="s">
        <v>56</v>
      </c>
      <c r="F429" s="24"/>
      <c r="G429" s="15"/>
      <c r="H429" s="15"/>
      <c r="I429" s="15"/>
    </row>
    <row r="430" spans="1:9" ht="13.2" x14ac:dyDescent="0.25">
      <c r="A430" s="33"/>
      <c r="B430" s="34"/>
      <c r="C430" s="35" t="s">
        <v>56</v>
      </c>
      <c r="D430" s="36" t="s">
        <v>56</v>
      </c>
      <c r="E430" s="32" t="s">
        <v>56</v>
      </c>
      <c r="F430" s="24"/>
      <c r="G430" s="15"/>
      <c r="H430" s="15"/>
      <c r="I430" s="15"/>
    </row>
    <row r="431" spans="1:9" ht="13.2" x14ac:dyDescent="0.25">
      <c r="A431" s="33"/>
      <c r="B431" s="34"/>
      <c r="C431" s="35" t="s">
        <v>56</v>
      </c>
      <c r="D431" s="36" t="s">
        <v>56</v>
      </c>
      <c r="E431" s="32" t="s">
        <v>56</v>
      </c>
      <c r="F431" s="24"/>
      <c r="G431" s="15"/>
      <c r="H431" s="15"/>
      <c r="I431" s="15"/>
    </row>
    <row r="432" spans="1:9" ht="13.2" x14ac:dyDescent="0.25">
      <c r="A432" s="33"/>
      <c r="B432" s="34"/>
      <c r="C432" s="35" t="s">
        <v>56</v>
      </c>
      <c r="D432" s="36" t="s">
        <v>56</v>
      </c>
      <c r="E432" s="32" t="s">
        <v>56</v>
      </c>
      <c r="F432" s="24"/>
      <c r="G432" s="15"/>
      <c r="H432" s="15"/>
      <c r="I432" s="15"/>
    </row>
    <row r="433" spans="1:9" ht="13.2" x14ac:dyDescent="0.25">
      <c r="A433" s="33"/>
      <c r="B433" s="34"/>
      <c r="C433" s="35" t="s">
        <v>56</v>
      </c>
      <c r="D433" s="36" t="s">
        <v>56</v>
      </c>
      <c r="E433" s="32" t="s">
        <v>56</v>
      </c>
      <c r="F433" s="24"/>
      <c r="G433" s="15"/>
      <c r="H433" s="15"/>
      <c r="I433" s="15"/>
    </row>
    <row r="434" spans="1:9" ht="13.2" x14ac:dyDescent="0.25">
      <c r="A434" s="33"/>
      <c r="B434" s="34"/>
      <c r="C434" s="35" t="s">
        <v>56</v>
      </c>
      <c r="D434" s="36" t="s">
        <v>56</v>
      </c>
      <c r="E434" s="32" t="s">
        <v>56</v>
      </c>
      <c r="F434" s="24"/>
      <c r="G434" s="15"/>
      <c r="H434" s="15"/>
      <c r="I434" s="15"/>
    </row>
    <row r="435" spans="1:9" ht="13.2" x14ac:dyDescent="0.25">
      <c r="A435" s="33"/>
      <c r="B435" s="34"/>
      <c r="C435" s="35" t="s">
        <v>56</v>
      </c>
      <c r="D435" s="36" t="s">
        <v>56</v>
      </c>
      <c r="E435" s="32" t="s">
        <v>56</v>
      </c>
      <c r="F435" s="24"/>
      <c r="G435" s="15"/>
      <c r="H435" s="15"/>
      <c r="I435" s="15"/>
    </row>
    <row r="436" spans="1:9" ht="13.2" x14ac:dyDescent="0.25">
      <c r="A436" s="33"/>
      <c r="B436" s="34"/>
      <c r="C436" s="35" t="s">
        <v>56</v>
      </c>
      <c r="D436" s="36" t="s">
        <v>56</v>
      </c>
      <c r="E436" s="32" t="s">
        <v>56</v>
      </c>
      <c r="F436" s="24"/>
      <c r="G436" s="15"/>
      <c r="H436" s="15"/>
      <c r="I436" s="15"/>
    </row>
    <row r="437" spans="1:9" ht="13.2" x14ac:dyDescent="0.25">
      <c r="A437" s="33"/>
      <c r="B437" s="34"/>
      <c r="C437" s="35" t="s">
        <v>56</v>
      </c>
      <c r="D437" s="36" t="s">
        <v>56</v>
      </c>
      <c r="E437" s="32" t="s">
        <v>56</v>
      </c>
      <c r="F437" s="24"/>
      <c r="G437" s="15"/>
      <c r="H437" s="15"/>
      <c r="I437" s="15"/>
    </row>
    <row r="438" spans="1:9" ht="13.2" x14ac:dyDescent="0.25">
      <c r="A438" s="33"/>
      <c r="B438" s="34"/>
      <c r="C438" s="35" t="s">
        <v>56</v>
      </c>
      <c r="D438" s="36" t="s">
        <v>56</v>
      </c>
      <c r="E438" s="32" t="s">
        <v>56</v>
      </c>
      <c r="F438" s="24"/>
      <c r="G438" s="15"/>
      <c r="H438" s="15"/>
      <c r="I438" s="15"/>
    </row>
    <row r="439" spans="1:9" ht="13.2" x14ac:dyDescent="0.25">
      <c r="A439" s="33"/>
      <c r="B439" s="34"/>
      <c r="C439" s="35" t="s">
        <v>56</v>
      </c>
      <c r="D439" s="36" t="s">
        <v>56</v>
      </c>
      <c r="E439" s="32" t="s">
        <v>56</v>
      </c>
      <c r="F439" s="24"/>
      <c r="G439" s="15"/>
      <c r="H439" s="15"/>
      <c r="I439" s="15"/>
    </row>
    <row r="440" spans="1:9" ht="13.2" x14ac:dyDescent="0.25">
      <c r="A440" s="33"/>
      <c r="B440" s="34"/>
      <c r="C440" s="35" t="s">
        <v>56</v>
      </c>
      <c r="D440" s="36" t="s">
        <v>56</v>
      </c>
      <c r="E440" s="32" t="s">
        <v>56</v>
      </c>
      <c r="F440" s="24"/>
      <c r="G440" s="15"/>
      <c r="H440" s="15"/>
      <c r="I440" s="15"/>
    </row>
    <row r="441" spans="1:9" ht="13.2" x14ac:dyDescent="0.25">
      <c r="A441" s="33"/>
      <c r="B441" s="34"/>
      <c r="C441" s="35" t="s">
        <v>56</v>
      </c>
      <c r="D441" s="36" t="s">
        <v>56</v>
      </c>
      <c r="E441" s="32" t="s">
        <v>56</v>
      </c>
      <c r="F441" s="24"/>
      <c r="G441" s="15"/>
      <c r="H441" s="15"/>
      <c r="I441" s="15"/>
    </row>
    <row r="442" spans="1:9" ht="13.2" x14ac:dyDescent="0.25">
      <c r="A442" s="33"/>
      <c r="B442" s="34"/>
      <c r="C442" s="35" t="s">
        <v>56</v>
      </c>
      <c r="D442" s="36" t="s">
        <v>56</v>
      </c>
      <c r="E442" s="32" t="s">
        <v>56</v>
      </c>
      <c r="F442" s="24"/>
      <c r="G442" s="15"/>
      <c r="H442" s="15"/>
      <c r="I442" s="15"/>
    </row>
    <row r="443" spans="1:9" ht="13.2" x14ac:dyDescent="0.25">
      <c r="A443" s="33"/>
      <c r="B443" s="34"/>
      <c r="C443" s="35" t="s">
        <v>56</v>
      </c>
      <c r="D443" s="36" t="s">
        <v>56</v>
      </c>
      <c r="E443" s="32" t="s">
        <v>56</v>
      </c>
      <c r="F443" s="24"/>
      <c r="G443" s="15"/>
      <c r="H443" s="15"/>
      <c r="I443" s="15"/>
    </row>
    <row r="444" spans="1:9" ht="13.2" x14ac:dyDescent="0.25">
      <c r="A444" s="33"/>
      <c r="B444" s="34"/>
      <c r="C444" s="35" t="s">
        <v>56</v>
      </c>
      <c r="D444" s="36" t="s">
        <v>56</v>
      </c>
      <c r="E444" s="32" t="s">
        <v>56</v>
      </c>
      <c r="F444" s="24"/>
      <c r="G444" s="15"/>
      <c r="H444" s="15"/>
      <c r="I444" s="15"/>
    </row>
    <row r="445" spans="1:9" ht="13.2" x14ac:dyDescent="0.25">
      <c r="A445" s="33"/>
      <c r="B445" s="34"/>
      <c r="C445" s="35" t="s">
        <v>56</v>
      </c>
      <c r="D445" s="36" t="s">
        <v>56</v>
      </c>
      <c r="E445" s="32" t="s">
        <v>56</v>
      </c>
      <c r="F445" s="24"/>
      <c r="G445" s="15"/>
      <c r="H445" s="15"/>
      <c r="I445" s="15"/>
    </row>
    <row r="446" spans="1:9" ht="13.2" x14ac:dyDescent="0.25">
      <c r="A446" s="33"/>
      <c r="B446" s="34"/>
      <c r="C446" s="35" t="s">
        <v>56</v>
      </c>
      <c r="D446" s="36" t="s">
        <v>56</v>
      </c>
      <c r="E446" s="32" t="s">
        <v>56</v>
      </c>
      <c r="F446" s="24"/>
      <c r="G446" s="15"/>
      <c r="H446" s="15"/>
      <c r="I446" s="15"/>
    </row>
    <row r="447" spans="1:9" ht="13.2" x14ac:dyDescent="0.25">
      <c r="A447" s="33"/>
      <c r="B447" s="34"/>
      <c r="C447" s="35" t="s">
        <v>56</v>
      </c>
      <c r="D447" s="36" t="s">
        <v>56</v>
      </c>
      <c r="E447" s="32" t="s">
        <v>56</v>
      </c>
      <c r="F447" s="24"/>
      <c r="G447" s="15"/>
      <c r="H447" s="15"/>
      <c r="I447" s="15"/>
    </row>
    <row r="448" spans="1:9" ht="13.2" x14ac:dyDescent="0.25">
      <c r="A448" s="33"/>
      <c r="B448" s="34"/>
      <c r="C448" s="35" t="s">
        <v>56</v>
      </c>
      <c r="D448" s="36" t="s">
        <v>56</v>
      </c>
      <c r="E448" s="32" t="s">
        <v>56</v>
      </c>
      <c r="F448" s="24"/>
      <c r="G448" s="15"/>
      <c r="H448" s="15"/>
      <c r="I448" s="15"/>
    </row>
    <row r="449" spans="1:9" ht="13.2" x14ac:dyDescent="0.25">
      <c r="A449" s="33"/>
      <c r="B449" s="34"/>
      <c r="C449" s="35" t="s">
        <v>56</v>
      </c>
      <c r="D449" s="36" t="s">
        <v>56</v>
      </c>
      <c r="E449" s="32" t="s">
        <v>56</v>
      </c>
      <c r="F449" s="24"/>
      <c r="G449" s="15"/>
      <c r="H449" s="15"/>
      <c r="I449" s="15"/>
    </row>
    <row r="450" spans="1:9" ht="13.2" x14ac:dyDescent="0.25">
      <c r="A450" s="33"/>
      <c r="B450" s="34"/>
      <c r="C450" s="35" t="s">
        <v>56</v>
      </c>
      <c r="D450" s="36" t="s">
        <v>56</v>
      </c>
      <c r="E450" s="32" t="s">
        <v>56</v>
      </c>
      <c r="F450" s="24"/>
      <c r="G450" s="15"/>
      <c r="H450" s="15"/>
      <c r="I450" s="15"/>
    </row>
    <row r="451" spans="1:9" ht="13.2" x14ac:dyDescent="0.25">
      <c r="A451" s="33"/>
      <c r="B451" s="34"/>
      <c r="C451" s="35" t="s">
        <v>56</v>
      </c>
      <c r="D451" s="36" t="s">
        <v>56</v>
      </c>
      <c r="E451" s="32" t="s">
        <v>56</v>
      </c>
      <c r="F451" s="24"/>
      <c r="G451" s="15"/>
      <c r="H451" s="15"/>
      <c r="I451" s="15"/>
    </row>
    <row r="452" spans="1:9" ht="13.2" x14ac:dyDescent="0.25">
      <c r="A452" s="33"/>
      <c r="B452" s="34"/>
      <c r="C452" s="35" t="s">
        <v>56</v>
      </c>
      <c r="D452" s="36" t="s">
        <v>56</v>
      </c>
      <c r="E452" s="32" t="s">
        <v>56</v>
      </c>
      <c r="F452" s="24"/>
      <c r="G452" s="15"/>
      <c r="H452" s="15"/>
      <c r="I452" s="15"/>
    </row>
    <row r="453" spans="1:9" ht="13.2" x14ac:dyDescent="0.25">
      <c r="A453" s="33"/>
      <c r="B453" s="34"/>
      <c r="C453" s="35" t="s">
        <v>56</v>
      </c>
      <c r="D453" s="36" t="s">
        <v>56</v>
      </c>
      <c r="E453" s="32" t="s">
        <v>56</v>
      </c>
      <c r="F453" s="24"/>
      <c r="G453" s="15"/>
      <c r="H453" s="15"/>
      <c r="I453" s="15"/>
    </row>
    <row r="454" spans="1:9" ht="13.2" x14ac:dyDescent="0.25">
      <c r="A454" s="33"/>
      <c r="B454" s="34"/>
      <c r="C454" s="35" t="s">
        <v>56</v>
      </c>
      <c r="D454" s="36" t="s">
        <v>56</v>
      </c>
      <c r="E454" s="32" t="s">
        <v>56</v>
      </c>
      <c r="F454" s="24"/>
      <c r="G454" s="15"/>
      <c r="H454" s="15"/>
      <c r="I454" s="15"/>
    </row>
    <row r="455" spans="1:9" ht="13.2" x14ac:dyDescent="0.25">
      <c r="A455" s="33"/>
      <c r="B455" s="34"/>
      <c r="C455" s="35" t="s">
        <v>56</v>
      </c>
      <c r="D455" s="36" t="s">
        <v>56</v>
      </c>
      <c r="E455" s="32" t="s">
        <v>56</v>
      </c>
      <c r="F455" s="24"/>
      <c r="G455" s="15"/>
      <c r="H455" s="15"/>
      <c r="I455" s="15"/>
    </row>
    <row r="456" spans="1:9" ht="13.2" x14ac:dyDescent="0.25">
      <c r="A456" s="33"/>
      <c r="B456" s="34"/>
      <c r="C456" s="35" t="s">
        <v>56</v>
      </c>
      <c r="D456" s="36" t="s">
        <v>56</v>
      </c>
      <c r="E456" s="32" t="s">
        <v>56</v>
      </c>
      <c r="F456" s="24"/>
      <c r="G456" s="15"/>
      <c r="H456" s="15"/>
      <c r="I456" s="15"/>
    </row>
    <row r="457" spans="1:9" ht="13.2" x14ac:dyDescent="0.25">
      <c r="A457" s="33"/>
      <c r="B457" s="34"/>
      <c r="C457" s="35" t="s">
        <v>56</v>
      </c>
      <c r="D457" s="36" t="s">
        <v>56</v>
      </c>
      <c r="E457" s="32" t="s">
        <v>56</v>
      </c>
      <c r="F457" s="24"/>
      <c r="G457" s="15"/>
      <c r="H457" s="15"/>
      <c r="I457" s="15"/>
    </row>
    <row r="458" spans="1:9" ht="13.2" x14ac:dyDescent="0.25">
      <c r="A458" s="33"/>
      <c r="B458" s="34"/>
      <c r="C458" s="35" t="s">
        <v>56</v>
      </c>
      <c r="D458" s="36" t="s">
        <v>56</v>
      </c>
      <c r="E458" s="32" t="s">
        <v>56</v>
      </c>
      <c r="F458" s="24"/>
      <c r="G458" s="15"/>
      <c r="H458" s="15"/>
      <c r="I458" s="15"/>
    </row>
    <row r="459" spans="1:9" ht="13.2" x14ac:dyDescent="0.25">
      <c r="A459" s="33"/>
      <c r="B459" s="34"/>
      <c r="C459" s="35" t="s">
        <v>56</v>
      </c>
      <c r="D459" s="36" t="s">
        <v>56</v>
      </c>
      <c r="E459" s="32" t="s">
        <v>56</v>
      </c>
      <c r="F459" s="24"/>
      <c r="G459" s="15"/>
      <c r="H459" s="15"/>
      <c r="I459" s="15"/>
    </row>
    <row r="460" spans="1:9" ht="13.2" x14ac:dyDescent="0.25">
      <c r="A460" s="33"/>
      <c r="B460" s="34"/>
      <c r="C460" s="35" t="s">
        <v>56</v>
      </c>
      <c r="D460" s="36" t="s">
        <v>56</v>
      </c>
      <c r="E460" s="32" t="s">
        <v>56</v>
      </c>
      <c r="F460" s="24"/>
      <c r="G460" s="15"/>
      <c r="H460" s="15"/>
      <c r="I460" s="15"/>
    </row>
    <row r="461" spans="1:9" ht="13.2" x14ac:dyDescent="0.25">
      <c r="A461" s="33"/>
      <c r="B461" s="34"/>
      <c r="C461" s="35" t="s">
        <v>56</v>
      </c>
      <c r="D461" s="36" t="s">
        <v>56</v>
      </c>
      <c r="E461" s="32" t="s">
        <v>56</v>
      </c>
      <c r="F461" s="24"/>
      <c r="G461" s="15"/>
      <c r="H461" s="15"/>
      <c r="I461" s="15"/>
    </row>
    <row r="462" spans="1:9" ht="13.2" x14ac:dyDescent="0.25">
      <c r="A462" s="33"/>
      <c r="B462" s="34"/>
      <c r="C462" s="35" t="s">
        <v>56</v>
      </c>
      <c r="D462" s="36" t="s">
        <v>56</v>
      </c>
      <c r="E462" s="32" t="s">
        <v>56</v>
      </c>
      <c r="F462" s="24"/>
      <c r="G462" s="15"/>
      <c r="H462" s="15"/>
      <c r="I462" s="15"/>
    </row>
    <row r="463" spans="1:9" ht="13.2" x14ac:dyDescent="0.25">
      <c r="A463" s="33"/>
      <c r="B463" s="34"/>
      <c r="C463" s="35" t="s">
        <v>56</v>
      </c>
      <c r="D463" s="36" t="s">
        <v>56</v>
      </c>
      <c r="E463" s="32" t="s">
        <v>56</v>
      </c>
      <c r="F463" s="24"/>
      <c r="G463" s="15"/>
      <c r="H463" s="15"/>
      <c r="I463" s="15"/>
    </row>
    <row r="464" spans="1:9" ht="13.2" x14ac:dyDescent="0.25">
      <c r="A464" s="33"/>
      <c r="B464" s="34"/>
      <c r="C464" s="35" t="s">
        <v>56</v>
      </c>
      <c r="D464" s="36" t="s">
        <v>56</v>
      </c>
      <c r="E464" s="32" t="s">
        <v>56</v>
      </c>
      <c r="F464" s="24"/>
      <c r="G464" s="15"/>
      <c r="H464" s="15"/>
      <c r="I464" s="15"/>
    </row>
    <row r="465" spans="1:9" ht="13.2" x14ac:dyDescent="0.25">
      <c r="A465" s="33"/>
      <c r="B465" s="34"/>
      <c r="C465" s="35" t="s">
        <v>56</v>
      </c>
      <c r="D465" s="36" t="s">
        <v>56</v>
      </c>
      <c r="E465" s="32" t="s">
        <v>56</v>
      </c>
      <c r="F465" s="24"/>
      <c r="G465" s="15"/>
      <c r="H465" s="15"/>
      <c r="I465" s="15"/>
    </row>
    <row r="466" spans="1:9" ht="13.2" x14ac:dyDescent="0.25">
      <c r="A466" s="33"/>
      <c r="B466" s="34"/>
      <c r="C466" s="35" t="s">
        <v>56</v>
      </c>
      <c r="D466" s="36" t="s">
        <v>56</v>
      </c>
      <c r="E466" s="32" t="s">
        <v>56</v>
      </c>
      <c r="F466" s="24"/>
      <c r="G466" s="15"/>
      <c r="H466" s="15"/>
      <c r="I466" s="15"/>
    </row>
    <row r="467" spans="1:9" ht="13.2" x14ac:dyDescent="0.25">
      <c r="A467" s="33"/>
      <c r="B467" s="34"/>
      <c r="C467" s="35" t="s">
        <v>56</v>
      </c>
      <c r="D467" s="36" t="s">
        <v>56</v>
      </c>
      <c r="E467" s="32" t="s">
        <v>56</v>
      </c>
      <c r="F467" s="24"/>
      <c r="G467" s="15"/>
      <c r="H467" s="15"/>
      <c r="I467" s="15"/>
    </row>
    <row r="468" spans="1:9" ht="13.2" x14ac:dyDescent="0.25">
      <c r="A468" s="33"/>
      <c r="B468" s="34"/>
      <c r="C468" s="35" t="s">
        <v>56</v>
      </c>
      <c r="D468" s="36" t="s">
        <v>56</v>
      </c>
      <c r="E468" s="32" t="s">
        <v>56</v>
      </c>
      <c r="F468" s="24"/>
      <c r="G468" s="15"/>
      <c r="H468" s="15"/>
      <c r="I468" s="15"/>
    </row>
    <row r="469" spans="1:9" ht="13.2" x14ac:dyDescent="0.25">
      <c r="A469" s="33"/>
      <c r="B469" s="34"/>
      <c r="C469" s="35" t="s">
        <v>56</v>
      </c>
      <c r="D469" s="36" t="s">
        <v>56</v>
      </c>
      <c r="E469" s="32" t="s">
        <v>56</v>
      </c>
      <c r="F469" s="24"/>
      <c r="G469" s="15"/>
      <c r="H469" s="15"/>
      <c r="I469" s="15"/>
    </row>
    <row r="470" spans="1:9" ht="13.2" x14ac:dyDescent="0.25">
      <c r="A470" s="33"/>
      <c r="B470" s="34"/>
      <c r="C470" s="35" t="s">
        <v>56</v>
      </c>
      <c r="D470" s="36" t="s">
        <v>56</v>
      </c>
      <c r="E470" s="32" t="s">
        <v>56</v>
      </c>
      <c r="F470" s="24"/>
      <c r="G470" s="15"/>
      <c r="H470" s="15"/>
      <c r="I470" s="15"/>
    </row>
    <row r="471" spans="1:9" ht="13.2" x14ac:dyDescent="0.25">
      <c r="A471" s="33"/>
      <c r="B471" s="34"/>
      <c r="C471" s="35" t="s">
        <v>56</v>
      </c>
      <c r="D471" s="36" t="s">
        <v>56</v>
      </c>
      <c r="E471" s="32" t="s">
        <v>56</v>
      </c>
      <c r="F471" s="24"/>
      <c r="G471" s="15"/>
      <c r="H471" s="15"/>
      <c r="I471" s="15"/>
    </row>
    <row r="472" spans="1:9" ht="13.2" x14ac:dyDescent="0.25">
      <c r="A472" s="33"/>
      <c r="B472" s="34"/>
      <c r="C472" s="35" t="s">
        <v>56</v>
      </c>
      <c r="D472" s="36" t="s">
        <v>56</v>
      </c>
      <c r="E472" s="32" t="s">
        <v>56</v>
      </c>
      <c r="F472" s="24"/>
      <c r="G472" s="15"/>
      <c r="H472" s="15"/>
      <c r="I472" s="15"/>
    </row>
    <row r="473" spans="1:9" ht="13.2" x14ac:dyDescent="0.25">
      <c r="A473" s="33"/>
      <c r="B473" s="34"/>
      <c r="C473" s="35" t="s">
        <v>56</v>
      </c>
      <c r="D473" s="36" t="s">
        <v>56</v>
      </c>
      <c r="E473" s="32" t="s">
        <v>56</v>
      </c>
      <c r="F473" s="24"/>
      <c r="G473" s="15"/>
      <c r="H473" s="15"/>
      <c r="I473" s="15"/>
    </row>
    <row r="474" spans="1:9" ht="13.2" x14ac:dyDescent="0.25">
      <c r="A474" s="33"/>
      <c r="B474" s="34"/>
      <c r="C474" s="35" t="s">
        <v>56</v>
      </c>
      <c r="D474" s="36" t="s">
        <v>56</v>
      </c>
      <c r="E474" s="32" t="s">
        <v>56</v>
      </c>
      <c r="F474" s="24"/>
      <c r="G474" s="15"/>
      <c r="H474" s="15"/>
      <c r="I474" s="15"/>
    </row>
    <row r="475" spans="1:9" ht="13.2" x14ac:dyDescent="0.25">
      <c r="A475" s="33"/>
      <c r="B475" s="34"/>
      <c r="C475" s="35" t="s">
        <v>56</v>
      </c>
      <c r="D475" s="36" t="s">
        <v>56</v>
      </c>
      <c r="E475" s="32" t="s">
        <v>56</v>
      </c>
      <c r="F475" s="24"/>
      <c r="G475" s="15"/>
      <c r="H475" s="15"/>
      <c r="I475" s="15"/>
    </row>
    <row r="476" spans="1:9" ht="13.2" x14ac:dyDescent="0.25">
      <c r="A476" s="33"/>
      <c r="B476" s="34"/>
      <c r="C476" s="35" t="s">
        <v>56</v>
      </c>
      <c r="D476" s="36" t="s">
        <v>56</v>
      </c>
      <c r="E476" s="32" t="s">
        <v>56</v>
      </c>
      <c r="F476" s="24"/>
      <c r="G476" s="15"/>
      <c r="H476" s="15"/>
      <c r="I476" s="15"/>
    </row>
    <row r="477" spans="1:9" ht="13.2" x14ac:dyDescent="0.25">
      <c r="A477" s="33"/>
      <c r="B477" s="34"/>
      <c r="C477" s="35" t="s">
        <v>56</v>
      </c>
      <c r="D477" s="36" t="s">
        <v>56</v>
      </c>
      <c r="E477" s="32" t="s">
        <v>56</v>
      </c>
      <c r="F477" s="24"/>
      <c r="G477" s="15"/>
      <c r="H477" s="15"/>
      <c r="I477" s="15"/>
    </row>
    <row r="478" spans="1:9" ht="13.2" x14ac:dyDescent="0.25">
      <c r="A478" s="33"/>
      <c r="B478" s="34"/>
      <c r="C478" s="35" t="s">
        <v>56</v>
      </c>
      <c r="D478" s="36" t="s">
        <v>56</v>
      </c>
      <c r="E478" s="32" t="s">
        <v>56</v>
      </c>
      <c r="F478" s="24"/>
      <c r="G478" s="15"/>
      <c r="H478" s="15"/>
      <c r="I478" s="15"/>
    </row>
    <row r="479" spans="1:9" ht="13.2" x14ac:dyDescent="0.25">
      <c r="A479" s="33"/>
      <c r="B479" s="34"/>
      <c r="C479" s="35" t="s">
        <v>56</v>
      </c>
      <c r="D479" s="36" t="s">
        <v>56</v>
      </c>
      <c r="E479" s="32" t="s">
        <v>56</v>
      </c>
      <c r="F479" s="24"/>
      <c r="G479" s="15"/>
      <c r="H479" s="15"/>
      <c r="I479" s="15"/>
    </row>
    <row r="480" spans="1:9" ht="13.2" x14ac:dyDescent="0.25">
      <c r="A480" s="33"/>
      <c r="B480" s="34"/>
      <c r="C480" s="35" t="s">
        <v>56</v>
      </c>
      <c r="D480" s="36" t="s">
        <v>56</v>
      </c>
      <c r="E480" s="32" t="s">
        <v>56</v>
      </c>
      <c r="F480" s="24"/>
      <c r="G480" s="15"/>
      <c r="H480" s="15"/>
      <c r="I480" s="15"/>
    </row>
    <row r="481" spans="1:9" ht="13.2" x14ac:dyDescent="0.25">
      <c r="A481" s="33"/>
      <c r="B481" s="34"/>
      <c r="C481" s="35" t="s">
        <v>56</v>
      </c>
      <c r="D481" s="36" t="s">
        <v>56</v>
      </c>
      <c r="E481" s="32" t="s">
        <v>56</v>
      </c>
      <c r="F481" s="24"/>
      <c r="G481" s="15"/>
      <c r="H481" s="15"/>
      <c r="I481" s="15"/>
    </row>
    <row r="482" spans="1:9" ht="13.2" x14ac:dyDescent="0.25">
      <c r="A482" s="33"/>
      <c r="B482" s="34"/>
      <c r="C482" s="35" t="s">
        <v>56</v>
      </c>
      <c r="D482" s="36" t="s">
        <v>56</v>
      </c>
      <c r="E482" s="32" t="s">
        <v>56</v>
      </c>
      <c r="F482" s="24"/>
      <c r="G482" s="15"/>
      <c r="H482" s="15"/>
      <c r="I482" s="15"/>
    </row>
    <row r="483" spans="1:9" ht="13.2" x14ac:dyDescent="0.25">
      <c r="A483" s="33"/>
      <c r="B483" s="34"/>
      <c r="C483" s="35" t="s">
        <v>56</v>
      </c>
      <c r="D483" s="36" t="s">
        <v>56</v>
      </c>
      <c r="E483" s="32" t="s">
        <v>56</v>
      </c>
      <c r="F483" s="24"/>
      <c r="G483" s="15"/>
      <c r="H483" s="15"/>
      <c r="I483" s="15"/>
    </row>
    <row r="484" spans="1:9" ht="13.2" x14ac:dyDescent="0.25">
      <c r="A484" s="33"/>
      <c r="B484" s="34"/>
      <c r="C484" s="35" t="s">
        <v>56</v>
      </c>
      <c r="D484" s="36" t="s">
        <v>56</v>
      </c>
      <c r="E484" s="32" t="s">
        <v>56</v>
      </c>
      <c r="F484" s="24"/>
      <c r="G484" s="15"/>
      <c r="H484" s="15"/>
      <c r="I484" s="15"/>
    </row>
    <row r="485" spans="1:9" ht="13.2" x14ac:dyDescent="0.25">
      <c r="A485" s="33"/>
      <c r="B485" s="34"/>
      <c r="C485" s="35" t="s">
        <v>56</v>
      </c>
      <c r="D485" s="36" t="s">
        <v>56</v>
      </c>
      <c r="E485" s="32" t="s">
        <v>56</v>
      </c>
      <c r="F485" s="24"/>
      <c r="G485" s="15"/>
      <c r="H485" s="15"/>
      <c r="I485" s="15"/>
    </row>
    <row r="486" spans="1:9" ht="13.2" x14ac:dyDescent="0.25">
      <c r="A486" s="33"/>
      <c r="B486" s="34"/>
      <c r="C486" s="35" t="s">
        <v>56</v>
      </c>
      <c r="D486" s="36" t="s">
        <v>56</v>
      </c>
      <c r="E486" s="32" t="s">
        <v>56</v>
      </c>
      <c r="F486" s="24"/>
      <c r="G486" s="15"/>
      <c r="H486" s="15"/>
      <c r="I486" s="15"/>
    </row>
    <row r="487" spans="1:9" ht="13.2" x14ac:dyDescent="0.25">
      <c r="A487" s="33"/>
      <c r="B487" s="34"/>
      <c r="C487" s="35" t="s">
        <v>56</v>
      </c>
      <c r="D487" s="36" t="s">
        <v>56</v>
      </c>
      <c r="E487" s="32" t="s">
        <v>56</v>
      </c>
      <c r="F487" s="24"/>
      <c r="G487" s="15"/>
      <c r="H487" s="15"/>
      <c r="I487" s="15"/>
    </row>
    <row r="488" spans="1:9" ht="13.2" x14ac:dyDescent="0.25">
      <c r="A488" s="33"/>
      <c r="B488" s="34"/>
      <c r="C488" s="35" t="s">
        <v>56</v>
      </c>
      <c r="D488" s="36" t="s">
        <v>56</v>
      </c>
      <c r="E488" s="32" t="s">
        <v>56</v>
      </c>
      <c r="F488" s="24"/>
      <c r="G488" s="15"/>
      <c r="H488" s="15"/>
      <c r="I488" s="15"/>
    </row>
    <row r="489" spans="1:9" ht="13.2" x14ac:dyDescent="0.25">
      <c r="A489" s="33"/>
      <c r="B489" s="34"/>
      <c r="C489" s="35" t="s">
        <v>56</v>
      </c>
      <c r="D489" s="36" t="s">
        <v>56</v>
      </c>
      <c r="E489" s="32" t="s">
        <v>56</v>
      </c>
      <c r="F489" s="24"/>
      <c r="G489" s="15"/>
      <c r="H489" s="15"/>
      <c r="I489" s="15"/>
    </row>
    <row r="490" spans="1:9" ht="13.2" x14ac:dyDescent="0.25">
      <c r="A490" s="33"/>
      <c r="B490" s="34"/>
      <c r="C490" s="35" t="s">
        <v>56</v>
      </c>
      <c r="D490" s="36" t="s">
        <v>56</v>
      </c>
      <c r="E490" s="32" t="s">
        <v>56</v>
      </c>
      <c r="F490" s="24"/>
      <c r="G490" s="15"/>
      <c r="H490" s="15"/>
      <c r="I490" s="15"/>
    </row>
    <row r="491" spans="1:9" ht="13.2" x14ac:dyDescent="0.25">
      <c r="A491" s="33"/>
      <c r="B491" s="34"/>
      <c r="C491" s="35" t="s">
        <v>56</v>
      </c>
      <c r="D491" s="36" t="s">
        <v>56</v>
      </c>
      <c r="E491" s="32" t="s">
        <v>56</v>
      </c>
      <c r="F491" s="24"/>
      <c r="G491" s="15"/>
      <c r="H491" s="15"/>
      <c r="I491" s="15"/>
    </row>
    <row r="492" spans="1:9" ht="13.2" x14ac:dyDescent="0.25">
      <c r="A492" s="33"/>
      <c r="B492" s="34"/>
      <c r="C492" s="35" t="s">
        <v>56</v>
      </c>
      <c r="D492" s="36" t="s">
        <v>56</v>
      </c>
      <c r="E492" s="32" t="s">
        <v>56</v>
      </c>
      <c r="F492" s="24"/>
      <c r="G492" s="15"/>
      <c r="H492" s="15"/>
      <c r="I492" s="15"/>
    </row>
    <row r="493" spans="1:9" ht="13.2" x14ac:dyDescent="0.25">
      <c r="A493" s="33"/>
      <c r="B493" s="34"/>
      <c r="C493" s="35" t="s">
        <v>56</v>
      </c>
      <c r="D493" s="36" t="s">
        <v>56</v>
      </c>
      <c r="E493" s="32" t="s">
        <v>56</v>
      </c>
      <c r="F493" s="24"/>
      <c r="G493" s="15"/>
      <c r="H493" s="15"/>
      <c r="I493" s="15"/>
    </row>
    <row r="494" spans="1:9" ht="13.2" x14ac:dyDescent="0.25">
      <c r="A494" s="33"/>
      <c r="B494" s="34"/>
      <c r="C494" s="35" t="s">
        <v>56</v>
      </c>
      <c r="D494" s="36" t="s">
        <v>56</v>
      </c>
      <c r="E494" s="32" t="s">
        <v>56</v>
      </c>
      <c r="F494" s="24"/>
      <c r="G494" s="15"/>
      <c r="H494" s="15"/>
      <c r="I494" s="15"/>
    </row>
    <row r="495" spans="1:9" ht="13.2" x14ac:dyDescent="0.25">
      <c r="A495" s="33"/>
      <c r="B495" s="34"/>
      <c r="C495" s="35" t="s">
        <v>56</v>
      </c>
      <c r="D495" s="36" t="s">
        <v>56</v>
      </c>
      <c r="E495" s="32" t="s">
        <v>56</v>
      </c>
      <c r="F495" s="24"/>
      <c r="G495" s="15"/>
      <c r="H495" s="15"/>
      <c r="I495" s="15"/>
    </row>
    <row r="496" spans="1:9" ht="13.2" x14ac:dyDescent="0.25">
      <c r="A496" s="33"/>
      <c r="B496" s="34"/>
      <c r="C496" s="35" t="s">
        <v>56</v>
      </c>
      <c r="D496" s="36" t="s">
        <v>56</v>
      </c>
      <c r="E496" s="32" t="s">
        <v>56</v>
      </c>
      <c r="F496" s="24"/>
      <c r="G496" s="15"/>
      <c r="H496" s="15"/>
      <c r="I496" s="15"/>
    </row>
    <row r="497" spans="1:9" ht="13.2" x14ac:dyDescent="0.25">
      <c r="A497" s="33"/>
      <c r="B497" s="34"/>
      <c r="C497" s="35" t="s">
        <v>56</v>
      </c>
      <c r="D497" s="36" t="s">
        <v>56</v>
      </c>
      <c r="E497" s="32" t="s">
        <v>56</v>
      </c>
      <c r="F497" s="24"/>
      <c r="G497" s="15"/>
      <c r="H497" s="15"/>
      <c r="I497" s="15"/>
    </row>
    <row r="498" spans="1:9" ht="13.2" x14ac:dyDescent="0.25">
      <c r="A498" s="33"/>
      <c r="B498" s="34"/>
      <c r="C498" s="35" t="s">
        <v>56</v>
      </c>
      <c r="D498" s="36" t="s">
        <v>56</v>
      </c>
      <c r="E498" s="32" t="s">
        <v>56</v>
      </c>
      <c r="F498" s="24"/>
      <c r="G498" s="15"/>
      <c r="H498" s="15"/>
      <c r="I498" s="15"/>
    </row>
    <row r="499" spans="1:9" ht="13.2" x14ac:dyDescent="0.25">
      <c r="A499" s="33"/>
      <c r="B499" s="34"/>
      <c r="C499" s="35" t="s">
        <v>56</v>
      </c>
      <c r="D499" s="36" t="s">
        <v>56</v>
      </c>
      <c r="E499" s="32" t="s">
        <v>56</v>
      </c>
      <c r="F499" s="24"/>
      <c r="G499" s="15"/>
      <c r="H499" s="15"/>
      <c r="I499" s="15"/>
    </row>
    <row r="500" spans="1:9" ht="13.2" x14ac:dyDescent="0.25">
      <c r="A500" s="33"/>
      <c r="B500" s="34"/>
      <c r="C500" s="35" t="s">
        <v>56</v>
      </c>
      <c r="D500" s="36" t="s">
        <v>56</v>
      </c>
      <c r="E500" s="32" t="s">
        <v>56</v>
      </c>
      <c r="F500" s="24"/>
      <c r="G500" s="15"/>
      <c r="H500" s="15"/>
      <c r="I500" s="15"/>
    </row>
    <row r="501" spans="1:9" ht="13.2" x14ac:dyDescent="0.25">
      <c r="A501" s="33"/>
      <c r="B501" s="34"/>
      <c r="C501" s="35" t="s">
        <v>56</v>
      </c>
      <c r="D501" s="36" t="s">
        <v>56</v>
      </c>
      <c r="E501" s="32" t="s">
        <v>56</v>
      </c>
      <c r="F501" s="24"/>
      <c r="G501" s="15"/>
      <c r="H501" s="15"/>
      <c r="I501" s="15"/>
    </row>
    <row r="502" spans="1:9" ht="13.2" x14ac:dyDescent="0.25">
      <c r="A502" s="33"/>
      <c r="B502" s="34"/>
      <c r="C502" s="35" t="s">
        <v>56</v>
      </c>
      <c r="D502" s="36" t="s">
        <v>56</v>
      </c>
      <c r="E502" s="32" t="s">
        <v>56</v>
      </c>
      <c r="F502" s="24"/>
      <c r="G502" s="15"/>
      <c r="H502" s="15"/>
      <c r="I502" s="15"/>
    </row>
    <row r="503" spans="1:9" ht="13.2" x14ac:dyDescent="0.25">
      <c r="A503" s="33"/>
      <c r="B503" s="34"/>
      <c r="C503" s="35" t="s">
        <v>56</v>
      </c>
      <c r="D503" s="36" t="s">
        <v>56</v>
      </c>
      <c r="E503" s="32" t="s">
        <v>56</v>
      </c>
      <c r="F503" s="24"/>
      <c r="G503" s="15"/>
      <c r="H503" s="15"/>
      <c r="I503" s="15"/>
    </row>
    <row r="504" spans="1:9" ht="13.2" x14ac:dyDescent="0.25">
      <c r="A504" s="37"/>
      <c r="B504" s="34"/>
      <c r="C504" s="35" t="s">
        <v>56</v>
      </c>
      <c r="D504" s="36" t="s">
        <v>56</v>
      </c>
      <c r="E504" s="32" t="s">
        <v>56</v>
      </c>
      <c r="F504" s="24"/>
      <c r="G504" s="15"/>
    </row>
    <row r="505" spans="1:9" ht="13.2" x14ac:dyDescent="0.25">
      <c r="A505" s="37"/>
      <c r="B505" s="38"/>
      <c r="C505" s="39"/>
      <c r="D505" s="32"/>
      <c r="E505" s="32"/>
      <c r="F505" s="32"/>
      <c r="G505" s="15"/>
    </row>
    <row r="506" spans="1:9" ht="13.2" x14ac:dyDescent="0.25">
      <c r="A506" s="37"/>
      <c r="B506" s="38"/>
      <c r="C506" s="39"/>
      <c r="D506" s="32"/>
      <c r="E506" s="32"/>
      <c r="F506" s="32"/>
      <c r="G506" s="15"/>
    </row>
    <row r="507" spans="1:9" ht="13.2" x14ac:dyDescent="0.25">
      <c r="A507" s="37"/>
      <c r="B507" s="38"/>
      <c r="C507" s="39"/>
      <c r="D507" s="32"/>
      <c r="E507" s="32"/>
      <c r="F507" s="32"/>
      <c r="G507" s="15"/>
    </row>
    <row r="508" spans="1:9" ht="13.2" x14ac:dyDescent="0.25">
      <c r="A508" s="37"/>
      <c r="B508" s="38"/>
      <c r="C508" s="39"/>
      <c r="D508" s="32"/>
      <c r="E508" s="32"/>
      <c r="F508" s="32"/>
    </row>
    <row r="509" spans="1:9" ht="13.2" x14ac:dyDescent="0.25">
      <c r="A509" s="37"/>
      <c r="B509" s="38"/>
      <c r="C509" s="39"/>
      <c r="D509" s="32"/>
      <c r="E509" s="32"/>
      <c r="F509" s="32"/>
    </row>
    <row r="510" spans="1:9" ht="13.2" x14ac:dyDescent="0.25">
      <c r="A510" s="37"/>
      <c r="B510" s="38"/>
      <c r="C510" s="39"/>
      <c r="D510" s="32"/>
      <c r="E510" s="32"/>
      <c r="F510" s="32"/>
    </row>
    <row r="511" spans="1:9" ht="13.2" x14ac:dyDescent="0.25">
      <c r="A511" s="37"/>
      <c r="B511" s="38"/>
      <c r="C511" s="39"/>
      <c r="D511" s="32"/>
      <c r="E511" s="32"/>
      <c r="F511" s="32"/>
    </row>
    <row r="512" spans="1:9" ht="13.2" x14ac:dyDescent="0.25">
      <c r="A512" s="37"/>
      <c r="B512" s="38"/>
      <c r="C512" s="39"/>
      <c r="D512" s="32"/>
      <c r="E512" s="32"/>
      <c r="F512" s="32"/>
    </row>
  </sheetData>
  <mergeCells count="8">
    <mergeCell ref="A1:F1"/>
    <mergeCell ref="A11:B11"/>
    <mergeCell ref="A22:B23"/>
    <mergeCell ref="C22:C23"/>
    <mergeCell ref="D22:D23"/>
    <mergeCell ref="E22:E23"/>
    <mergeCell ref="F22:F23"/>
    <mergeCell ref="C9:E9"/>
  </mergeCells>
  <conditionalFormatting sqref="F9">
    <cfRule type="expression" dxfId="1" priority="1">
      <formula>$F$8=""</formula>
    </cfRule>
    <cfRule type="expression" dxfId="0" priority="2">
      <formula>$F$8="yes"</formula>
    </cfRule>
  </conditionalFormatting>
  <dataValidations count="1">
    <dataValidation type="list" allowBlank="1" showInputMessage="1" showErrorMessage="1" sqref="C16" xr:uid="{00000000-0002-0000-0300-000000000000}">
      <formula1>"Annual, Monthly"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982980</xdr:colOff>
                    <xdr:row>5</xdr:row>
                    <xdr:rowOff>0</xdr:rowOff>
                  </from>
                  <to>
                    <xdr:col>2</xdr:col>
                    <xdr:colOff>457200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982980</xdr:colOff>
                    <xdr:row>6</xdr:row>
                    <xdr:rowOff>7620</xdr:rowOff>
                  </from>
                  <to>
                    <xdr:col>2</xdr:col>
                    <xdr:colOff>457200</xdr:colOff>
                    <xdr:row>7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'Hidden Loan 1'!$A$3:$A$11</xm:f>
          </x14:formula1>
          <xm:sqref>C9:E9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"/>
  <sheetViews>
    <sheetView workbookViewId="0">
      <selection activeCell="D42" sqref="D42"/>
    </sheetView>
  </sheetViews>
  <sheetFormatPr defaultRowHeight="13.2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B11"/>
  <sheetViews>
    <sheetView workbookViewId="0">
      <selection activeCell="A12" sqref="A12"/>
    </sheetView>
  </sheetViews>
  <sheetFormatPr defaultRowHeight="13.2" x14ac:dyDescent="0.25"/>
  <cols>
    <col min="1" max="1" width="32.5546875" customWidth="1"/>
  </cols>
  <sheetData>
    <row r="3" spans="1:2" x14ac:dyDescent="0.25">
      <c r="A3" s="229" t="s">
        <v>120</v>
      </c>
      <c r="B3">
        <v>1</v>
      </c>
    </row>
    <row r="4" spans="1:2" x14ac:dyDescent="0.25">
      <c r="A4" s="229" t="s">
        <v>121</v>
      </c>
      <c r="B4">
        <v>3</v>
      </c>
    </row>
    <row r="5" spans="1:2" x14ac:dyDescent="0.25">
      <c r="A5" s="229" t="s">
        <v>122</v>
      </c>
      <c r="B5">
        <v>3</v>
      </c>
    </row>
    <row r="6" spans="1:2" x14ac:dyDescent="0.25">
      <c r="A6" s="229" t="s">
        <v>104</v>
      </c>
      <c r="B6">
        <v>5</v>
      </c>
    </row>
    <row r="7" spans="1:2" x14ac:dyDescent="0.25">
      <c r="A7" s="229" t="s">
        <v>123</v>
      </c>
      <c r="B7">
        <v>7</v>
      </c>
    </row>
    <row r="8" spans="1:2" x14ac:dyDescent="0.25">
      <c r="A8" s="229" t="s">
        <v>124</v>
      </c>
      <c r="B8">
        <v>10</v>
      </c>
    </row>
    <row r="9" spans="1:2" x14ac:dyDescent="0.25">
      <c r="A9" s="229" t="s">
        <v>125</v>
      </c>
      <c r="B9">
        <v>15</v>
      </c>
    </row>
    <row r="10" spans="1:2" x14ac:dyDescent="0.25">
      <c r="A10" s="229" t="s">
        <v>126</v>
      </c>
      <c r="B10">
        <v>20</v>
      </c>
    </row>
    <row r="11" spans="1:2" x14ac:dyDescent="0.25">
      <c r="A11" s="229" t="s">
        <v>127</v>
      </c>
      <c r="B11">
        <f>'Loan 1'!F9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G26"/>
  <sheetViews>
    <sheetView workbookViewId="0">
      <selection activeCell="B19" sqref="B19"/>
    </sheetView>
  </sheetViews>
  <sheetFormatPr defaultRowHeight="13.2" x14ac:dyDescent="0.25"/>
  <cols>
    <col min="1" max="1" width="27.21875" customWidth="1"/>
    <col min="2" max="2" width="10.44140625" bestFit="1" customWidth="1"/>
  </cols>
  <sheetData>
    <row r="3" spans="1:7" ht="22.8" x14ac:dyDescent="0.4">
      <c r="A3" s="40" t="s">
        <v>128</v>
      </c>
      <c r="B3" s="41"/>
      <c r="C3" s="41"/>
      <c r="D3" s="41"/>
      <c r="E3" s="41"/>
      <c r="F3" s="41"/>
      <c r="G3" s="41"/>
    </row>
    <row r="4" spans="1:7" x14ac:dyDescent="0.25">
      <c r="A4" s="41"/>
      <c r="B4" s="41"/>
      <c r="C4" s="41"/>
      <c r="D4" s="41"/>
      <c r="E4" s="41"/>
      <c r="F4" s="41"/>
      <c r="G4" s="41"/>
    </row>
    <row r="5" spans="1:7" ht="15.6" x14ac:dyDescent="0.3">
      <c r="A5" s="42" t="s">
        <v>129</v>
      </c>
      <c r="B5" s="41"/>
      <c r="C5" s="41"/>
      <c r="D5" s="41"/>
      <c r="E5" s="41"/>
      <c r="F5" s="41"/>
      <c r="G5" s="41"/>
    </row>
    <row r="6" spans="1:7" x14ac:dyDescent="0.25">
      <c r="A6" s="41" t="s">
        <v>130</v>
      </c>
      <c r="B6" s="43">
        <v>0</v>
      </c>
      <c r="C6" s="41"/>
      <c r="D6" s="41"/>
      <c r="E6" s="41"/>
      <c r="F6" s="41"/>
      <c r="G6" s="41"/>
    </row>
    <row r="7" spans="1:7" x14ac:dyDescent="0.25">
      <c r="A7" s="41" t="s">
        <v>131</v>
      </c>
      <c r="B7" s="44">
        <v>0</v>
      </c>
      <c r="C7" s="41" t="s">
        <v>132</v>
      </c>
      <c r="D7" s="41"/>
      <c r="E7" s="45">
        <f>B6*B7</f>
        <v>0</v>
      </c>
      <c r="F7" s="41"/>
      <c r="G7" s="41"/>
    </row>
    <row r="8" spans="1:7" x14ac:dyDescent="0.25">
      <c r="A8" s="41" t="s">
        <v>133</v>
      </c>
      <c r="B8" s="46">
        <v>39</v>
      </c>
      <c r="C8" s="41" t="s">
        <v>134</v>
      </c>
      <c r="D8" s="41"/>
      <c r="E8" s="41"/>
      <c r="F8" s="41"/>
      <c r="G8" s="41"/>
    </row>
    <row r="9" spans="1:7" x14ac:dyDescent="0.25">
      <c r="A9" s="41"/>
      <c r="B9" s="41"/>
      <c r="C9" s="41"/>
      <c r="D9" s="41"/>
      <c r="E9" s="41"/>
      <c r="F9" s="41"/>
      <c r="G9" s="41"/>
    </row>
    <row r="10" spans="1:7" ht="15.6" x14ac:dyDescent="0.3">
      <c r="A10" s="47" t="s">
        <v>135</v>
      </c>
      <c r="B10" s="41"/>
      <c r="C10" s="41"/>
      <c r="D10" s="41"/>
      <c r="E10" s="41"/>
      <c r="F10" s="41"/>
      <c r="G10" s="41"/>
    </row>
    <row r="11" spans="1:7" x14ac:dyDescent="0.25">
      <c r="A11" s="41" t="s">
        <v>136</v>
      </c>
      <c r="B11" s="45">
        <f>(B6-E7)/(B8*12)</f>
        <v>0</v>
      </c>
      <c r="C11" s="41" t="s">
        <v>111</v>
      </c>
      <c r="D11" s="41"/>
      <c r="E11" s="41"/>
      <c r="F11" s="41"/>
      <c r="G11" s="41"/>
    </row>
    <row r="12" spans="1:7" ht="13.8" thickBot="1" x14ac:dyDescent="0.3">
      <c r="A12" s="41"/>
      <c r="B12" s="48">
        <f>B11*12</f>
        <v>0</v>
      </c>
      <c r="C12" s="41" t="s">
        <v>137</v>
      </c>
      <c r="D12" s="41"/>
      <c r="E12" s="41"/>
      <c r="F12" s="41"/>
      <c r="G12" s="41"/>
    </row>
    <row r="13" spans="1:7" ht="13.8" thickTop="1" x14ac:dyDescent="0.25">
      <c r="A13" s="41"/>
      <c r="B13" s="49">
        <f>B12*B8</f>
        <v>0</v>
      </c>
      <c r="C13" s="41" t="s">
        <v>138</v>
      </c>
      <c r="D13" s="41"/>
      <c r="E13" s="41"/>
      <c r="F13" s="41"/>
      <c r="G13" s="41"/>
    </row>
    <row r="14" spans="1:7" x14ac:dyDescent="0.25">
      <c r="A14" s="41"/>
      <c r="B14" s="41"/>
      <c r="C14" s="41"/>
      <c r="D14" s="41"/>
      <c r="E14" s="41"/>
      <c r="F14" s="41"/>
      <c r="G14" s="41"/>
    </row>
    <row r="15" spans="1:7" x14ac:dyDescent="0.25">
      <c r="A15" s="41"/>
      <c r="B15" s="41"/>
      <c r="C15" s="41"/>
      <c r="D15" s="41"/>
      <c r="E15" s="41"/>
      <c r="F15" s="41"/>
      <c r="G15" s="41"/>
    </row>
    <row r="16" spans="1:7" x14ac:dyDescent="0.25">
      <c r="A16" s="41"/>
      <c r="B16" s="41"/>
      <c r="C16" s="41"/>
      <c r="D16" s="41"/>
      <c r="E16" s="41"/>
      <c r="F16" s="41"/>
      <c r="G16" s="41"/>
    </row>
    <row r="17" spans="1:7" ht="15.6" x14ac:dyDescent="0.3">
      <c r="A17" s="42" t="s">
        <v>139</v>
      </c>
      <c r="B17" s="41"/>
      <c r="C17" s="41"/>
      <c r="D17" s="41"/>
      <c r="E17" s="41"/>
      <c r="F17" s="41"/>
      <c r="G17" s="41"/>
    </row>
    <row r="18" spans="1:7" x14ac:dyDescent="0.25">
      <c r="A18" s="41" t="s">
        <v>130</v>
      </c>
      <c r="B18" s="50">
        <f>'Source and Use'!F17</f>
        <v>0</v>
      </c>
      <c r="C18" s="41"/>
      <c r="D18" s="41"/>
      <c r="E18" s="41"/>
      <c r="F18" s="41"/>
      <c r="G18" s="41"/>
    </row>
    <row r="19" spans="1:7" x14ac:dyDescent="0.25">
      <c r="A19" s="41" t="s">
        <v>131</v>
      </c>
      <c r="B19" s="44">
        <v>0.5</v>
      </c>
      <c r="C19" s="41" t="s">
        <v>132</v>
      </c>
      <c r="D19" s="41"/>
      <c r="E19" s="41">
        <f>B18*B19</f>
        <v>0</v>
      </c>
      <c r="F19" s="41"/>
      <c r="G19" s="41"/>
    </row>
    <row r="20" spans="1:7" x14ac:dyDescent="0.25">
      <c r="A20" s="41" t="s">
        <v>133</v>
      </c>
      <c r="B20" s="46">
        <v>5</v>
      </c>
      <c r="C20" s="41" t="s">
        <v>134</v>
      </c>
      <c r="D20" s="41"/>
      <c r="E20" s="41"/>
      <c r="F20" s="41"/>
      <c r="G20" s="41"/>
    </row>
    <row r="21" spans="1:7" x14ac:dyDescent="0.25">
      <c r="A21" s="41"/>
      <c r="B21" s="41"/>
      <c r="C21" s="41"/>
      <c r="D21" s="41"/>
      <c r="E21" s="41"/>
      <c r="F21" s="41"/>
      <c r="G21" s="41"/>
    </row>
    <row r="22" spans="1:7" x14ac:dyDescent="0.25">
      <c r="A22" s="41" t="s">
        <v>135</v>
      </c>
      <c r="B22" s="41"/>
      <c r="C22" s="41"/>
      <c r="D22" s="41"/>
      <c r="E22" s="41"/>
      <c r="F22" s="41"/>
      <c r="G22" s="41"/>
    </row>
    <row r="23" spans="1:7" x14ac:dyDescent="0.25">
      <c r="A23" s="41" t="s">
        <v>136</v>
      </c>
      <c r="B23" s="51">
        <f>(B18-E19)/(B20*12)</f>
        <v>0</v>
      </c>
      <c r="C23" s="41" t="s">
        <v>111</v>
      </c>
      <c r="D23" s="41"/>
      <c r="E23" s="41"/>
      <c r="F23" s="41"/>
      <c r="G23" s="41"/>
    </row>
    <row r="24" spans="1:7" ht="13.8" thickBot="1" x14ac:dyDescent="0.3">
      <c r="A24" s="41"/>
      <c r="B24" s="52">
        <f>B23*12</f>
        <v>0</v>
      </c>
      <c r="C24" s="41" t="s">
        <v>137</v>
      </c>
      <c r="D24" s="41"/>
      <c r="E24" s="41"/>
      <c r="F24" s="41"/>
      <c r="G24" s="41"/>
    </row>
    <row r="25" spans="1:7" ht="13.8" thickTop="1" x14ac:dyDescent="0.25">
      <c r="A25" s="41"/>
      <c r="B25" s="51">
        <f>B24*B20</f>
        <v>0</v>
      </c>
      <c r="C25" s="41" t="s">
        <v>138</v>
      </c>
      <c r="D25" s="41"/>
      <c r="E25" s="41"/>
      <c r="F25" s="41"/>
      <c r="G25" s="41"/>
    </row>
    <row r="26" spans="1:7" x14ac:dyDescent="0.25">
      <c r="A26" s="41"/>
      <c r="B26" s="41"/>
      <c r="C26" s="41"/>
      <c r="D26" s="41"/>
      <c r="E26" s="41"/>
      <c r="F26" s="41"/>
      <c r="G26" s="4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S89"/>
  <sheetViews>
    <sheetView topLeftCell="A37" workbookViewId="0">
      <selection activeCell="E3" sqref="E3"/>
    </sheetView>
  </sheetViews>
  <sheetFormatPr defaultColWidth="17.44140625" defaultRowHeight="13.2" x14ac:dyDescent="0.25"/>
  <cols>
    <col min="1" max="1" width="4.21875" style="54" customWidth="1"/>
    <col min="2" max="2" width="6.5546875" style="54" customWidth="1"/>
    <col min="3" max="3" width="26.44140625" style="54" customWidth="1"/>
    <col min="4" max="4" width="13.21875" style="54" customWidth="1"/>
    <col min="5" max="5" width="10.44140625" style="54" customWidth="1"/>
    <col min="6" max="6" width="10.5546875" style="54" bestFit="1" customWidth="1"/>
    <col min="7" max="7" width="10" style="54" bestFit="1" customWidth="1"/>
    <col min="8" max="10" width="11.44140625" style="54" customWidth="1"/>
    <col min="11" max="12" width="11.5546875" style="54" customWidth="1"/>
    <col min="13" max="14" width="11.44140625" style="54" customWidth="1"/>
    <col min="15" max="15" width="12.21875" style="54" customWidth="1"/>
    <col min="16" max="16" width="11.44140625" style="54" customWidth="1"/>
    <col min="17" max="17" width="3.5546875" style="54" customWidth="1"/>
    <col min="18" max="18" width="12.44140625" style="54" customWidth="1"/>
    <col min="19" max="16384" width="17.44140625" style="54"/>
  </cols>
  <sheetData>
    <row r="1" spans="1:18" ht="15" customHeight="1" x14ac:dyDescent="0.3">
      <c r="A1" s="73"/>
      <c r="B1" s="73"/>
      <c r="C1" s="237"/>
      <c r="D1" s="237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237"/>
      <c r="R1" s="237"/>
    </row>
    <row r="2" spans="1:18" ht="25.8" x14ac:dyDescent="0.5">
      <c r="A2" s="73"/>
      <c r="B2" s="74" t="str">
        <f>'First year projections'!B2</f>
        <v>Name</v>
      </c>
      <c r="C2" s="237"/>
      <c r="D2" s="237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237"/>
      <c r="R2" s="237"/>
    </row>
    <row r="3" spans="1:18" ht="14.4" x14ac:dyDescent="0.3">
      <c r="A3" s="73"/>
      <c r="B3" s="73" t="str">
        <f>'First year projections'!B3</f>
        <v>Projected Income Statement</v>
      </c>
      <c r="C3" s="237"/>
      <c r="D3" s="237"/>
      <c r="E3" s="73">
        <f>'First year projections'!E3</f>
        <v>0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237"/>
      <c r="R3" s="237"/>
    </row>
    <row r="4" spans="1:18" ht="14.4" x14ac:dyDescent="0.3">
      <c r="A4" s="73"/>
      <c r="B4" s="73"/>
      <c r="C4" s="237"/>
      <c r="D4" s="237"/>
      <c r="E4" s="75">
        <f ca="1">'First year projections'!E4</f>
        <v>45731</v>
      </c>
      <c r="F4" s="75">
        <f ca="1">'First year projections'!F4</f>
        <v>45761</v>
      </c>
      <c r="G4" s="75">
        <f ca="1">'First year projections'!G4</f>
        <v>45791</v>
      </c>
      <c r="H4" s="75">
        <f ca="1">'First year projections'!H4</f>
        <v>45821</v>
      </c>
      <c r="I4" s="75">
        <f ca="1">'First year projections'!I4</f>
        <v>45851</v>
      </c>
      <c r="J4" s="75">
        <f ca="1">'First year projections'!J4</f>
        <v>45881</v>
      </c>
      <c r="K4" s="75">
        <f ca="1">'First year projections'!K4</f>
        <v>45911</v>
      </c>
      <c r="L4" s="75">
        <f ca="1">'First year projections'!L4</f>
        <v>45941</v>
      </c>
      <c r="M4" s="75">
        <f ca="1">'First year projections'!M4</f>
        <v>45971</v>
      </c>
      <c r="N4" s="75">
        <f ca="1">'First year projections'!N4</f>
        <v>46001</v>
      </c>
      <c r="O4" s="75">
        <f ca="1">'First year projections'!O4</f>
        <v>46031</v>
      </c>
      <c r="P4" s="75">
        <f ca="1">'First year projections'!P4</f>
        <v>46061</v>
      </c>
      <c r="Q4" s="75"/>
      <c r="R4" s="73" t="str">
        <f>'First year projections'!R4</f>
        <v>Total</v>
      </c>
    </row>
    <row r="5" spans="1:18" ht="14.4" x14ac:dyDescent="0.3">
      <c r="A5" s="73"/>
      <c r="B5" s="237" t="str">
        <f>'First year projections'!B5</f>
        <v>SALES CHANNEL 1</v>
      </c>
      <c r="C5" s="237"/>
      <c r="D5" s="237"/>
      <c r="E5" s="76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237"/>
      <c r="R5" s="73"/>
    </row>
    <row r="6" spans="1:18" ht="14.4" x14ac:dyDescent="0.3">
      <c r="A6" s="73"/>
      <c r="B6" s="77" t="str">
        <f>'First year projections'!B6</f>
        <v>#</v>
      </c>
      <c r="C6" s="73" t="str">
        <f>'First year projections'!C6</f>
        <v>of Units Sold</v>
      </c>
      <c r="D6" s="237"/>
      <c r="E6" s="73" t="str">
        <f>'First year projections'!E6</f>
        <v xml:space="preserve"> </v>
      </c>
      <c r="F6" s="73" t="str">
        <f>'First year projections'!F6</f>
        <v xml:space="preserve"> </v>
      </c>
      <c r="G6" s="239" t="str">
        <f>'First year projections'!G6</f>
        <v xml:space="preserve"> </v>
      </c>
      <c r="H6" s="73" t="str">
        <f>'First year projections'!H6</f>
        <v xml:space="preserve"> </v>
      </c>
      <c r="I6" s="73" t="str">
        <f>'First year projections'!I6</f>
        <v xml:space="preserve"> </v>
      </c>
      <c r="J6" s="73" t="str">
        <f>'First year projections'!J6</f>
        <v xml:space="preserve"> </v>
      </c>
      <c r="K6" s="73" t="str">
        <f>'First year projections'!K6</f>
        <v xml:space="preserve"> </v>
      </c>
      <c r="L6" s="73" t="str">
        <f>'First year projections'!L6</f>
        <v xml:space="preserve"> </v>
      </c>
      <c r="M6" s="73" t="str">
        <f>'First year projections'!M6</f>
        <v xml:space="preserve"> </v>
      </c>
      <c r="N6" s="73" t="str">
        <f>'First year projections'!N6</f>
        <v xml:space="preserve"> </v>
      </c>
      <c r="O6" s="73" t="str">
        <f>'First year projections'!O6</f>
        <v xml:space="preserve"> </v>
      </c>
      <c r="P6" s="73" t="str">
        <f>'First year projections'!P6</f>
        <v xml:space="preserve"> </v>
      </c>
      <c r="Q6" s="237"/>
      <c r="R6" s="73">
        <f>'First year projections'!R6</f>
        <v>0</v>
      </c>
    </row>
    <row r="7" spans="1:18" ht="14.4" x14ac:dyDescent="0.3">
      <c r="A7" s="73"/>
      <c r="B7" s="73" t="str">
        <f>'First year projections'!B7</f>
        <v xml:space="preserve"> </v>
      </c>
      <c r="C7" s="73" t="str">
        <f>'First year projections'!C7</f>
        <v>Avg. Price per Unit</v>
      </c>
      <c r="D7" s="78" t="str">
        <f>'First year projections'!D7</f>
        <v xml:space="preserve"> </v>
      </c>
      <c r="E7" s="79">
        <f>'First year projections'!E7</f>
        <v>0</v>
      </c>
      <c r="F7" s="79">
        <f>'First year projections'!F7</f>
        <v>0</v>
      </c>
      <c r="G7" s="79">
        <f>'First year projections'!G7</f>
        <v>0</v>
      </c>
      <c r="H7" s="79">
        <f>'First year projections'!H7</f>
        <v>0</v>
      </c>
      <c r="I7" s="79">
        <f>'First year projections'!I7</f>
        <v>0</v>
      </c>
      <c r="J7" s="79">
        <f>'First year projections'!J7</f>
        <v>0</v>
      </c>
      <c r="K7" s="79">
        <f>'First year projections'!K7</f>
        <v>0</v>
      </c>
      <c r="L7" s="79">
        <f>'First year projections'!L7</f>
        <v>0</v>
      </c>
      <c r="M7" s="79">
        <f>'First year projections'!M7</f>
        <v>0</v>
      </c>
      <c r="N7" s="79">
        <f>'First year projections'!N7</f>
        <v>0</v>
      </c>
      <c r="O7" s="79">
        <f>'First year projections'!O7</f>
        <v>0</v>
      </c>
      <c r="P7" s="79">
        <f>'First year projections'!P7</f>
        <v>0</v>
      </c>
      <c r="Q7" s="237"/>
      <c r="R7" s="80">
        <f>'First year projections'!R7</f>
        <v>0</v>
      </c>
    </row>
    <row r="8" spans="1:18" ht="14.4" x14ac:dyDescent="0.3">
      <c r="A8" s="73"/>
      <c r="B8" s="77"/>
      <c r="C8" s="73" t="str">
        <f>'First year projections'!C8</f>
        <v>Gross Sales</v>
      </c>
      <c r="D8" s="237"/>
      <c r="E8" s="81" t="e">
        <f>'First year projections'!E8</f>
        <v>#VALUE!</v>
      </c>
      <c r="F8" s="81" t="e">
        <f>'First year projections'!F8</f>
        <v>#VALUE!</v>
      </c>
      <c r="G8" s="81" t="e">
        <f>'First year projections'!G8</f>
        <v>#VALUE!</v>
      </c>
      <c r="H8" s="81" t="e">
        <f>'First year projections'!H8</f>
        <v>#VALUE!</v>
      </c>
      <c r="I8" s="81" t="e">
        <f>'First year projections'!I8</f>
        <v>#VALUE!</v>
      </c>
      <c r="J8" s="81" t="e">
        <f>'First year projections'!J8</f>
        <v>#VALUE!</v>
      </c>
      <c r="K8" s="81" t="e">
        <f>'First year projections'!K8</f>
        <v>#VALUE!</v>
      </c>
      <c r="L8" s="81" t="e">
        <f>'First year projections'!L8</f>
        <v>#VALUE!</v>
      </c>
      <c r="M8" s="81" t="e">
        <f>'First year projections'!M8</f>
        <v>#VALUE!</v>
      </c>
      <c r="N8" s="81" t="e">
        <f>'First year projections'!N8</f>
        <v>#VALUE!</v>
      </c>
      <c r="O8" s="81" t="e">
        <f>'First year projections'!O8</f>
        <v>#VALUE!</v>
      </c>
      <c r="P8" s="81" t="e">
        <f>'First year projections'!P8</f>
        <v>#VALUE!</v>
      </c>
      <c r="Q8" s="237"/>
      <c r="R8" s="82" t="e">
        <f>'First year projections'!R8</f>
        <v>#VALUE!</v>
      </c>
    </row>
    <row r="9" spans="1:18" ht="14.4" x14ac:dyDescent="0.3">
      <c r="A9" s="73"/>
      <c r="B9" s="83" t="str">
        <f>'First year projections'!B9</f>
        <v>COGS - Material Cost % / Unit</v>
      </c>
      <c r="C9" s="73">
        <f>'First year projections'!C9</f>
        <v>0</v>
      </c>
      <c r="D9" s="240">
        <f>'First year projections'!D9</f>
        <v>0</v>
      </c>
      <c r="E9" s="79" t="e">
        <f>'First year projections'!E9</f>
        <v>#VALUE!</v>
      </c>
      <c r="F9" s="79" t="e">
        <f>'First year projections'!F9</f>
        <v>#VALUE!</v>
      </c>
      <c r="G9" s="79" t="e">
        <f>'First year projections'!G9</f>
        <v>#VALUE!</v>
      </c>
      <c r="H9" s="79" t="e">
        <f>'First year projections'!H9</f>
        <v>#VALUE!</v>
      </c>
      <c r="I9" s="79" t="e">
        <f>'First year projections'!I9</f>
        <v>#VALUE!</v>
      </c>
      <c r="J9" s="79" t="e">
        <f>'First year projections'!J9</f>
        <v>#VALUE!</v>
      </c>
      <c r="K9" s="79" t="e">
        <f>'First year projections'!K9</f>
        <v>#VALUE!</v>
      </c>
      <c r="L9" s="79" t="e">
        <f>'First year projections'!L9</f>
        <v>#VALUE!</v>
      </c>
      <c r="M9" s="79" t="e">
        <f>'First year projections'!M9</f>
        <v>#VALUE!</v>
      </c>
      <c r="N9" s="79" t="e">
        <f>'First year projections'!N9</f>
        <v>#VALUE!</v>
      </c>
      <c r="O9" s="79" t="e">
        <f>'First year projections'!O9</f>
        <v>#VALUE!</v>
      </c>
      <c r="P9" s="79" t="e">
        <f>'First year projections'!P9</f>
        <v>#VALUE!</v>
      </c>
      <c r="Q9" s="237"/>
      <c r="R9" s="84" t="e">
        <f>'First year projections'!R9</f>
        <v>#VALUE!</v>
      </c>
    </row>
    <row r="10" spans="1:18" ht="14.4" x14ac:dyDescent="0.3">
      <c r="A10" s="237"/>
      <c r="B10" s="73" t="str">
        <f>'First year projections'!B10</f>
        <v>COGS - Material Cost / Unit</v>
      </c>
      <c r="C10" s="237">
        <f>'First year projections'!C10</f>
        <v>0</v>
      </c>
      <c r="D10" s="78">
        <f>'First year projections'!D10</f>
        <v>0</v>
      </c>
      <c r="E10" s="81" t="e">
        <f>'First year projections'!E10</f>
        <v>#VALUE!</v>
      </c>
      <c r="F10" s="81" t="e">
        <f>'First year projections'!F10</f>
        <v>#VALUE!</v>
      </c>
      <c r="G10" s="81" t="e">
        <f>'First year projections'!G10</f>
        <v>#VALUE!</v>
      </c>
      <c r="H10" s="81" t="e">
        <f>'First year projections'!H10</f>
        <v>#VALUE!</v>
      </c>
      <c r="I10" s="81" t="e">
        <f>'First year projections'!I10</f>
        <v>#VALUE!</v>
      </c>
      <c r="J10" s="81" t="e">
        <f>'First year projections'!J10</f>
        <v>#VALUE!</v>
      </c>
      <c r="K10" s="81" t="e">
        <f>'First year projections'!K10</f>
        <v>#VALUE!</v>
      </c>
      <c r="L10" s="81" t="e">
        <f>'First year projections'!L10</f>
        <v>#VALUE!</v>
      </c>
      <c r="M10" s="81" t="e">
        <f>'First year projections'!M10</f>
        <v>#VALUE!</v>
      </c>
      <c r="N10" s="81" t="e">
        <f>'First year projections'!N10</f>
        <v>#VALUE!</v>
      </c>
      <c r="O10" s="81" t="e">
        <f>'First year projections'!O10</f>
        <v>#VALUE!</v>
      </c>
      <c r="P10" s="81" t="e">
        <f>'First year projections'!P10</f>
        <v>#VALUE!</v>
      </c>
      <c r="Q10" s="239"/>
      <c r="R10" s="85" t="e">
        <f>'First year projections'!R10</f>
        <v>#VALUE!</v>
      </c>
    </row>
    <row r="11" spans="1:18" ht="14.4" x14ac:dyDescent="0.3">
      <c r="A11" s="237"/>
      <c r="B11" s="73"/>
      <c r="C11" s="237" t="str">
        <f>'First year projections'!C12</f>
        <v>Profit</v>
      </c>
      <c r="D11" s="86"/>
      <c r="E11" s="79" t="e">
        <f>'First year projections'!E12</f>
        <v>#VALUE!</v>
      </c>
      <c r="F11" s="79" t="e">
        <f>'First year projections'!F12</f>
        <v>#VALUE!</v>
      </c>
      <c r="G11" s="79" t="e">
        <f>'First year projections'!G12</f>
        <v>#VALUE!</v>
      </c>
      <c r="H11" s="79" t="e">
        <f>'First year projections'!H12</f>
        <v>#VALUE!</v>
      </c>
      <c r="I11" s="79" t="e">
        <f>'First year projections'!I12</f>
        <v>#VALUE!</v>
      </c>
      <c r="J11" s="79" t="e">
        <f>'First year projections'!J12</f>
        <v>#VALUE!</v>
      </c>
      <c r="K11" s="79" t="e">
        <f>'First year projections'!K12</f>
        <v>#VALUE!</v>
      </c>
      <c r="L11" s="79" t="e">
        <f>'First year projections'!L12</f>
        <v>#VALUE!</v>
      </c>
      <c r="M11" s="79" t="e">
        <f>'First year projections'!M12</f>
        <v>#VALUE!</v>
      </c>
      <c r="N11" s="79" t="e">
        <f>'First year projections'!N12</f>
        <v>#VALUE!</v>
      </c>
      <c r="O11" s="79" t="e">
        <f>'First year projections'!O12</f>
        <v>#VALUE!</v>
      </c>
      <c r="P11" s="79" t="e">
        <f>'First year projections'!P12</f>
        <v>#VALUE!</v>
      </c>
      <c r="Q11" s="237"/>
      <c r="R11" s="80" t="e">
        <f>'First year projections'!R12</f>
        <v>#VALUE!</v>
      </c>
    </row>
    <row r="12" spans="1:18" ht="14.4" x14ac:dyDescent="0.3">
      <c r="A12" s="73"/>
      <c r="B12" s="73"/>
      <c r="C12" s="237"/>
      <c r="D12" s="86"/>
      <c r="E12" s="79">
        <f>'First year projections'!E13</f>
        <v>0</v>
      </c>
      <c r="F12" s="79">
        <f>'First year projections'!F13</f>
        <v>0</v>
      </c>
      <c r="G12" s="79">
        <f>'First year projections'!G13</f>
        <v>0</v>
      </c>
      <c r="H12" s="79">
        <f>'First year projections'!H13</f>
        <v>0</v>
      </c>
      <c r="I12" s="79">
        <f>'First year projections'!I13</f>
        <v>0</v>
      </c>
      <c r="J12" s="79">
        <f>'First year projections'!J13</f>
        <v>0</v>
      </c>
      <c r="K12" s="79">
        <f>'First year projections'!K13</f>
        <v>0</v>
      </c>
      <c r="L12" s="79">
        <f>'First year projections'!L13</f>
        <v>0</v>
      </c>
      <c r="M12" s="79">
        <f>'First year projections'!M13</f>
        <v>0</v>
      </c>
      <c r="N12" s="79">
        <f>'First year projections'!N13</f>
        <v>0</v>
      </c>
      <c r="O12" s="79">
        <f>'First year projections'!O13</f>
        <v>0</v>
      </c>
      <c r="P12" s="79">
        <f>'First year projections'!P13</f>
        <v>0</v>
      </c>
      <c r="Q12" s="237"/>
      <c r="R12" s="80">
        <f>'First year projections'!R13</f>
        <v>0</v>
      </c>
    </row>
    <row r="13" spans="1:18" ht="14.4" x14ac:dyDescent="0.3">
      <c r="A13" s="73"/>
      <c r="B13" s="237" t="str">
        <f>'First year projections'!B14</f>
        <v>SALES CHANNEL 2</v>
      </c>
      <c r="C13" s="237"/>
      <c r="D13" s="237"/>
      <c r="E13" s="76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237"/>
      <c r="R13" s="73"/>
    </row>
    <row r="14" spans="1:18" ht="14.4" x14ac:dyDescent="0.3">
      <c r="A14" s="73"/>
      <c r="B14" s="77" t="str">
        <f>'First year projections'!B15</f>
        <v>#</v>
      </c>
      <c r="C14" s="73" t="str">
        <f>'First year projections'!C15</f>
        <v>of Units Sold</v>
      </c>
      <c r="D14" s="237"/>
      <c r="E14" s="73" t="str">
        <f>'First year projections'!E15</f>
        <v xml:space="preserve"> </v>
      </c>
      <c r="F14" s="73" t="str">
        <f>'First year projections'!F15</f>
        <v xml:space="preserve"> </v>
      </c>
      <c r="G14" s="239" t="str">
        <f>'First year projections'!G15</f>
        <v xml:space="preserve"> </v>
      </c>
      <c r="H14" s="73" t="str">
        <f>'First year projections'!H15</f>
        <v xml:space="preserve"> </v>
      </c>
      <c r="I14" s="73" t="str">
        <f>'First year projections'!I15</f>
        <v xml:space="preserve"> </v>
      </c>
      <c r="J14" s="73" t="str">
        <f>'First year projections'!J15</f>
        <v xml:space="preserve"> </v>
      </c>
      <c r="K14" s="73" t="str">
        <f>'First year projections'!K15</f>
        <v xml:space="preserve"> </v>
      </c>
      <c r="L14" s="73" t="str">
        <f>'First year projections'!L15</f>
        <v xml:space="preserve"> </v>
      </c>
      <c r="M14" s="73" t="str">
        <f>'First year projections'!M15</f>
        <v xml:space="preserve"> </v>
      </c>
      <c r="N14" s="73" t="str">
        <f>'First year projections'!N15</f>
        <v xml:space="preserve"> </v>
      </c>
      <c r="O14" s="73" t="str">
        <f>'First year projections'!O15</f>
        <v xml:space="preserve"> </v>
      </c>
      <c r="P14" s="73" t="str">
        <f>'First year projections'!P15</f>
        <v xml:space="preserve"> </v>
      </c>
      <c r="Q14" s="237"/>
      <c r="R14" s="73">
        <f>'First year projections'!R15</f>
        <v>0</v>
      </c>
    </row>
    <row r="15" spans="1:18" ht="14.4" x14ac:dyDescent="0.3">
      <c r="A15" s="73"/>
      <c r="B15" s="73" t="str">
        <f>'First year projections'!B16</f>
        <v xml:space="preserve"> </v>
      </c>
      <c r="C15" s="73" t="str">
        <f>'First year projections'!C16</f>
        <v>Avg. Price per Unit</v>
      </c>
      <c r="D15" s="78" t="str">
        <f>'First year projections'!D16</f>
        <v xml:space="preserve"> </v>
      </c>
      <c r="E15" s="79">
        <f>'First year projections'!E16</f>
        <v>0</v>
      </c>
      <c r="F15" s="79">
        <f>'First year projections'!F16</f>
        <v>0</v>
      </c>
      <c r="G15" s="79">
        <f>'First year projections'!G16</f>
        <v>0</v>
      </c>
      <c r="H15" s="79">
        <f>'First year projections'!H16</f>
        <v>0</v>
      </c>
      <c r="I15" s="79">
        <f>'First year projections'!I16</f>
        <v>0</v>
      </c>
      <c r="J15" s="79">
        <f>'First year projections'!J16</f>
        <v>0</v>
      </c>
      <c r="K15" s="79">
        <f>'First year projections'!K16</f>
        <v>0</v>
      </c>
      <c r="L15" s="79">
        <f>'First year projections'!L16</f>
        <v>0</v>
      </c>
      <c r="M15" s="79">
        <f>'First year projections'!M16</f>
        <v>0</v>
      </c>
      <c r="N15" s="79">
        <f>'First year projections'!N16</f>
        <v>0</v>
      </c>
      <c r="O15" s="79">
        <f>'First year projections'!O16</f>
        <v>0</v>
      </c>
      <c r="P15" s="79">
        <f>'First year projections'!P16</f>
        <v>0</v>
      </c>
      <c r="Q15" s="237"/>
      <c r="R15" s="80">
        <f>'First year projections'!R16</f>
        <v>0</v>
      </c>
    </row>
    <row r="16" spans="1:18" ht="14.4" x14ac:dyDescent="0.3">
      <c r="A16" s="73"/>
      <c r="B16" s="77"/>
      <c r="C16" s="73" t="str">
        <f>'First year projections'!C17</f>
        <v>Gross Sales</v>
      </c>
      <c r="D16" s="237"/>
      <c r="E16" s="81" t="e">
        <f>'First year projections'!E17</f>
        <v>#VALUE!</v>
      </c>
      <c r="F16" s="81" t="e">
        <f>'First year projections'!F17</f>
        <v>#VALUE!</v>
      </c>
      <c r="G16" s="81" t="e">
        <f>'First year projections'!G17</f>
        <v>#VALUE!</v>
      </c>
      <c r="H16" s="81" t="e">
        <f>'First year projections'!H17</f>
        <v>#VALUE!</v>
      </c>
      <c r="I16" s="81" t="e">
        <f>'First year projections'!I17</f>
        <v>#VALUE!</v>
      </c>
      <c r="J16" s="81" t="e">
        <f>'First year projections'!J17</f>
        <v>#VALUE!</v>
      </c>
      <c r="K16" s="81" t="e">
        <f>'First year projections'!K17</f>
        <v>#VALUE!</v>
      </c>
      <c r="L16" s="81" t="e">
        <f>'First year projections'!L17</f>
        <v>#VALUE!</v>
      </c>
      <c r="M16" s="81" t="e">
        <f>'First year projections'!M17</f>
        <v>#VALUE!</v>
      </c>
      <c r="N16" s="81" t="e">
        <f>'First year projections'!N17</f>
        <v>#VALUE!</v>
      </c>
      <c r="O16" s="81" t="e">
        <f>'First year projections'!O17</f>
        <v>#VALUE!</v>
      </c>
      <c r="P16" s="81" t="e">
        <f>'First year projections'!P17</f>
        <v>#VALUE!</v>
      </c>
      <c r="Q16" s="237"/>
      <c r="R16" s="82" t="e">
        <f>'First year projections'!R17</f>
        <v>#VALUE!</v>
      </c>
    </row>
    <row r="17" spans="1:18" ht="14.4" x14ac:dyDescent="0.3">
      <c r="A17" s="73"/>
      <c r="B17" s="83" t="str">
        <f>'First year projections'!B18</f>
        <v>COGS - Material Cost % / Unit</v>
      </c>
      <c r="C17" s="73">
        <f>'First year projections'!C18</f>
        <v>0</v>
      </c>
      <c r="D17" s="240">
        <f>'First year projections'!D18</f>
        <v>0</v>
      </c>
      <c r="E17" s="79" t="e">
        <f>'First year projections'!E18</f>
        <v>#VALUE!</v>
      </c>
      <c r="F17" s="79" t="e">
        <f>'First year projections'!F18</f>
        <v>#VALUE!</v>
      </c>
      <c r="G17" s="79" t="e">
        <f>'First year projections'!G18</f>
        <v>#VALUE!</v>
      </c>
      <c r="H17" s="79" t="e">
        <f>'First year projections'!H18</f>
        <v>#VALUE!</v>
      </c>
      <c r="I17" s="79" t="e">
        <f>'First year projections'!I18</f>
        <v>#VALUE!</v>
      </c>
      <c r="J17" s="79" t="e">
        <f>'First year projections'!J18</f>
        <v>#VALUE!</v>
      </c>
      <c r="K17" s="79" t="e">
        <f>'First year projections'!K18</f>
        <v>#VALUE!</v>
      </c>
      <c r="L17" s="79" t="e">
        <f>'First year projections'!L18</f>
        <v>#VALUE!</v>
      </c>
      <c r="M17" s="79" t="e">
        <f>'First year projections'!M18</f>
        <v>#VALUE!</v>
      </c>
      <c r="N17" s="79" t="e">
        <f>'First year projections'!N18</f>
        <v>#VALUE!</v>
      </c>
      <c r="O17" s="79" t="e">
        <f>'First year projections'!O18</f>
        <v>#VALUE!</v>
      </c>
      <c r="P17" s="79" t="e">
        <f>'First year projections'!P18</f>
        <v>#VALUE!</v>
      </c>
      <c r="Q17" s="237"/>
      <c r="R17" s="84" t="e">
        <f>'First year projections'!R18</f>
        <v>#VALUE!</v>
      </c>
    </row>
    <row r="18" spans="1:18" ht="14.4" x14ac:dyDescent="0.3">
      <c r="A18" s="237"/>
      <c r="B18" s="73" t="str">
        <f>'First year projections'!B19</f>
        <v>COGS - Material Cost / Unit</v>
      </c>
      <c r="C18" s="237">
        <f>'First year projections'!C19</f>
        <v>0</v>
      </c>
      <c r="D18" s="78">
        <f>'First year projections'!D19</f>
        <v>0</v>
      </c>
      <c r="E18" s="81" t="e">
        <f>'First year projections'!E19</f>
        <v>#VALUE!</v>
      </c>
      <c r="F18" s="81" t="e">
        <f>'First year projections'!F19</f>
        <v>#VALUE!</v>
      </c>
      <c r="G18" s="81" t="e">
        <f>'First year projections'!G19</f>
        <v>#VALUE!</v>
      </c>
      <c r="H18" s="81" t="e">
        <f>'First year projections'!H19</f>
        <v>#VALUE!</v>
      </c>
      <c r="I18" s="81" t="e">
        <f>'First year projections'!I19</f>
        <v>#VALUE!</v>
      </c>
      <c r="J18" s="81" t="e">
        <f>'First year projections'!J19</f>
        <v>#VALUE!</v>
      </c>
      <c r="K18" s="81" t="e">
        <f>'First year projections'!K19</f>
        <v>#VALUE!</v>
      </c>
      <c r="L18" s="81" t="e">
        <f>'First year projections'!L19</f>
        <v>#VALUE!</v>
      </c>
      <c r="M18" s="81" t="e">
        <f>'First year projections'!M19</f>
        <v>#VALUE!</v>
      </c>
      <c r="N18" s="81" t="e">
        <f>'First year projections'!N19</f>
        <v>#VALUE!</v>
      </c>
      <c r="O18" s="81" t="e">
        <f>'First year projections'!O19</f>
        <v>#VALUE!</v>
      </c>
      <c r="P18" s="81" t="e">
        <f>'First year projections'!P19</f>
        <v>#VALUE!</v>
      </c>
      <c r="Q18" s="239"/>
      <c r="R18" s="85" t="e">
        <f>'First year projections'!R19</f>
        <v>#VALUE!</v>
      </c>
    </row>
    <row r="19" spans="1:18" ht="14.4" x14ac:dyDescent="0.3">
      <c r="A19" s="237"/>
      <c r="B19" s="73"/>
      <c r="C19" s="237">
        <f>'First year projections'!C20</f>
        <v>0</v>
      </c>
      <c r="D19" s="86"/>
      <c r="E19" s="79" t="e">
        <f>'First year projections'!E20</f>
        <v>#VALUE!</v>
      </c>
      <c r="F19" s="79" t="e">
        <f>'First year projections'!F20</f>
        <v>#VALUE!</v>
      </c>
      <c r="G19" s="79" t="e">
        <f>'First year projections'!G20</f>
        <v>#VALUE!</v>
      </c>
      <c r="H19" s="79" t="e">
        <f>'First year projections'!H20</f>
        <v>#VALUE!</v>
      </c>
      <c r="I19" s="79" t="e">
        <f>'First year projections'!I20</f>
        <v>#VALUE!</v>
      </c>
      <c r="J19" s="79" t="e">
        <f>'First year projections'!J20</f>
        <v>#VALUE!</v>
      </c>
      <c r="K19" s="79" t="e">
        <f>'First year projections'!K20</f>
        <v>#VALUE!</v>
      </c>
      <c r="L19" s="79" t="e">
        <f>'First year projections'!L20</f>
        <v>#VALUE!</v>
      </c>
      <c r="M19" s="79" t="e">
        <f>'First year projections'!M20</f>
        <v>#VALUE!</v>
      </c>
      <c r="N19" s="79" t="e">
        <f>'First year projections'!N20</f>
        <v>#VALUE!</v>
      </c>
      <c r="O19" s="79" t="e">
        <f>'First year projections'!O20</f>
        <v>#VALUE!</v>
      </c>
      <c r="P19" s="79" t="e">
        <f>'First year projections'!P20</f>
        <v>#VALUE!</v>
      </c>
      <c r="Q19" s="237"/>
      <c r="R19" s="80" t="e">
        <f>'First year projections'!R20</f>
        <v>#VALUE!</v>
      </c>
    </row>
    <row r="20" spans="1:18" ht="14.4" x14ac:dyDescent="0.3">
      <c r="A20" s="237"/>
      <c r="B20" s="73"/>
      <c r="C20" s="237"/>
      <c r="D20" s="86"/>
      <c r="E20" s="79" t="e">
        <f>'First year projections'!E21</f>
        <v>#VALUE!</v>
      </c>
      <c r="F20" s="79" t="e">
        <f>'First year projections'!F21</f>
        <v>#VALUE!</v>
      </c>
      <c r="G20" s="79" t="e">
        <f>'First year projections'!G21</f>
        <v>#VALUE!</v>
      </c>
      <c r="H20" s="79" t="e">
        <f>'First year projections'!H21</f>
        <v>#VALUE!</v>
      </c>
      <c r="I20" s="79" t="e">
        <f>'First year projections'!I21</f>
        <v>#VALUE!</v>
      </c>
      <c r="J20" s="79" t="e">
        <f>'First year projections'!J21</f>
        <v>#VALUE!</v>
      </c>
      <c r="K20" s="79" t="e">
        <f>'First year projections'!K21</f>
        <v>#VALUE!</v>
      </c>
      <c r="L20" s="79" t="e">
        <f>'First year projections'!L21</f>
        <v>#VALUE!</v>
      </c>
      <c r="M20" s="79" t="e">
        <f>'First year projections'!M21</f>
        <v>#VALUE!</v>
      </c>
      <c r="N20" s="79" t="e">
        <f>'First year projections'!N21</f>
        <v>#VALUE!</v>
      </c>
      <c r="O20" s="79" t="e">
        <f>'First year projections'!O21</f>
        <v>#VALUE!</v>
      </c>
      <c r="P20" s="79" t="e">
        <f>'First year projections'!P21</f>
        <v>#VALUE!</v>
      </c>
      <c r="Q20" s="237"/>
      <c r="R20" s="80" t="e">
        <f>'First year projections'!R21</f>
        <v>#VALUE!</v>
      </c>
    </row>
    <row r="21" spans="1:18" ht="14.4" x14ac:dyDescent="0.3">
      <c r="A21" s="73"/>
      <c r="B21" s="237">
        <f>'First year projections'!B22</f>
        <v>0</v>
      </c>
      <c r="C21" s="237"/>
      <c r="D21" s="237"/>
      <c r="E21" s="76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237"/>
      <c r="R21" s="73"/>
    </row>
    <row r="22" spans="1:18" ht="14.4" x14ac:dyDescent="0.3">
      <c r="A22" s="73"/>
      <c r="B22" s="77" t="str">
        <f>'First year projections'!B23</f>
        <v>SALES CHANNEL 3</v>
      </c>
      <c r="C22" s="73">
        <f>'First year projections'!C23</f>
        <v>0</v>
      </c>
      <c r="D22" s="237"/>
      <c r="E22" s="73">
        <f>'First year projections'!E23</f>
        <v>0</v>
      </c>
      <c r="F22" s="73">
        <f>'First year projections'!F23</f>
        <v>0</v>
      </c>
      <c r="G22" s="239">
        <f>'First year projections'!G23</f>
        <v>0</v>
      </c>
      <c r="H22" s="73">
        <f>'First year projections'!H23</f>
        <v>0</v>
      </c>
      <c r="I22" s="73">
        <f>'First year projections'!I23</f>
        <v>0</v>
      </c>
      <c r="J22" s="73">
        <f>'First year projections'!J23</f>
        <v>0</v>
      </c>
      <c r="K22" s="73">
        <f>'First year projections'!K23</f>
        <v>0</v>
      </c>
      <c r="L22" s="73">
        <f>'First year projections'!L23</f>
        <v>0</v>
      </c>
      <c r="M22" s="73">
        <f>'First year projections'!M23</f>
        <v>0</v>
      </c>
      <c r="N22" s="73">
        <f>'First year projections'!N23</f>
        <v>0</v>
      </c>
      <c r="O22" s="73">
        <f>'First year projections'!O23</f>
        <v>0</v>
      </c>
      <c r="P22" s="73">
        <f>'First year projections'!P23</f>
        <v>0</v>
      </c>
      <c r="Q22" s="237"/>
      <c r="R22" s="73">
        <f>'First year projections'!R23</f>
        <v>0</v>
      </c>
    </row>
    <row r="23" spans="1:18" ht="14.4" x14ac:dyDescent="0.3">
      <c r="A23" s="73"/>
      <c r="B23" s="73" t="str">
        <f>'First year projections'!B24</f>
        <v>#</v>
      </c>
      <c r="C23" s="73" t="str">
        <f>'First year projections'!C24</f>
        <v>of Units Sold</v>
      </c>
      <c r="D23" s="78">
        <f>'First year projections'!D24</f>
        <v>0</v>
      </c>
      <c r="E23" s="79" t="str">
        <f>'First year projections'!E24</f>
        <v xml:space="preserve"> </v>
      </c>
      <c r="F23" s="79">
        <f>'First year projections'!F24</f>
        <v>0</v>
      </c>
      <c r="G23" s="79">
        <f>'First year projections'!G24</f>
        <v>0</v>
      </c>
      <c r="H23" s="79" t="str">
        <f>'First year projections'!H24</f>
        <v xml:space="preserve"> </v>
      </c>
      <c r="I23" s="79">
        <f>'First year projections'!I24</f>
        <v>0</v>
      </c>
      <c r="J23" s="79">
        <f>'First year projections'!J24</f>
        <v>0</v>
      </c>
      <c r="K23" s="79" t="str">
        <f>'First year projections'!K24</f>
        <v xml:space="preserve"> </v>
      </c>
      <c r="L23" s="79">
        <f>'First year projections'!L24</f>
        <v>0</v>
      </c>
      <c r="M23" s="79">
        <f>'First year projections'!M24</f>
        <v>0</v>
      </c>
      <c r="N23" s="79" t="str">
        <f>'First year projections'!N24</f>
        <v xml:space="preserve"> </v>
      </c>
      <c r="O23" s="79">
        <f>'First year projections'!O24</f>
        <v>0</v>
      </c>
      <c r="P23" s="79">
        <f>'First year projections'!P24</f>
        <v>0</v>
      </c>
      <c r="Q23" s="237"/>
      <c r="R23" s="80">
        <f>'First year projections'!R24</f>
        <v>0</v>
      </c>
    </row>
    <row r="24" spans="1:18" ht="14.4" x14ac:dyDescent="0.3">
      <c r="A24" s="73"/>
      <c r="B24" s="77"/>
      <c r="C24" s="73" t="str">
        <f>'First year projections'!C25</f>
        <v>Avg. Price per Unit</v>
      </c>
      <c r="D24" s="237"/>
      <c r="E24" s="81">
        <f>'First year projections'!E25</f>
        <v>0</v>
      </c>
      <c r="F24" s="81">
        <f>'First year projections'!F25</f>
        <v>0</v>
      </c>
      <c r="G24" s="81">
        <f>'First year projections'!G25</f>
        <v>0</v>
      </c>
      <c r="H24" s="81">
        <f>'First year projections'!H25</f>
        <v>0</v>
      </c>
      <c r="I24" s="81">
        <f>'First year projections'!I25</f>
        <v>0</v>
      </c>
      <c r="J24" s="81">
        <f>'First year projections'!J25</f>
        <v>0</v>
      </c>
      <c r="K24" s="81">
        <f>'First year projections'!K25</f>
        <v>0</v>
      </c>
      <c r="L24" s="81">
        <f>'First year projections'!L25</f>
        <v>0</v>
      </c>
      <c r="M24" s="81">
        <f>'First year projections'!M25</f>
        <v>0</v>
      </c>
      <c r="N24" s="81">
        <f>'First year projections'!N25</f>
        <v>0</v>
      </c>
      <c r="O24" s="81">
        <f>'First year projections'!O25</f>
        <v>0</v>
      </c>
      <c r="P24" s="81">
        <f>'First year projections'!P25</f>
        <v>0</v>
      </c>
      <c r="Q24" s="237"/>
      <c r="R24" s="82">
        <f>'First year projections'!R25</f>
        <v>0</v>
      </c>
    </row>
    <row r="25" spans="1:18" ht="14.4" x14ac:dyDescent="0.3">
      <c r="A25" s="73"/>
      <c r="B25" s="83">
        <f>'First year projections'!B26</f>
        <v>0</v>
      </c>
      <c r="C25" s="73" t="str">
        <f>'First year projections'!C26</f>
        <v>Gross Sales</v>
      </c>
      <c r="D25" s="240">
        <f>'First year projections'!D26</f>
        <v>0</v>
      </c>
      <c r="E25" s="79" t="e">
        <f>'First year projections'!E26</f>
        <v>#VALUE!</v>
      </c>
      <c r="F25" s="79" t="e">
        <f>'First year projections'!F26</f>
        <v>#VALUE!</v>
      </c>
      <c r="G25" s="79" t="e">
        <f>'First year projections'!G26</f>
        <v>#VALUE!</v>
      </c>
      <c r="H25" s="79" t="e">
        <f>'First year projections'!H26</f>
        <v>#VALUE!</v>
      </c>
      <c r="I25" s="79" t="e">
        <f>'First year projections'!I26</f>
        <v>#VALUE!</v>
      </c>
      <c r="J25" s="79" t="e">
        <f>'First year projections'!J26</f>
        <v>#VALUE!</v>
      </c>
      <c r="K25" s="79" t="e">
        <f>'First year projections'!K26</f>
        <v>#VALUE!</v>
      </c>
      <c r="L25" s="79" t="e">
        <f>'First year projections'!L26</f>
        <v>#VALUE!</v>
      </c>
      <c r="M25" s="79" t="e">
        <f>'First year projections'!M26</f>
        <v>#VALUE!</v>
      </c>
      <c r="N25" s="79" t="e">
        <f>'First year projections'!N26</f>
        <v>#VALUE!</v>
      </c>
      <c r="O25" s="79" t="e">
        <f>'First year projections'!O26</f>
        <v>#VALUE!</v>
      </c>
      <c r="P25" s="79" t="e">
        <f>'First year projections'!P26</f>
        <v>#VALUE!</v>
      </c>
      <c r="Q25" s="237"/>
      <c r="R25" s="84" t="e">
        <f>'First year projections'!R26</f>
        <v>#VALUE!</v>
      </c>
    </row>
    <row r="26" spans="1:18" ht="14.4" x14ac:dyDescent="0.3">
      <c r="A26" s="237"/>
      <c r="B26" s="73" t="str">
        <f>'First year projections'!B27</f>
        <v>COGS - Material Cost % / Unit</v>
      </c>
      <c r="C26" s="237">
        <f>'First year projections'!C27</f>
        <v>0</v>
      </c>
      <c r="D26" s="78">
        <f>'First year projections'!D27</f>
        <v>0</v>
      </c>
      <c r="E26" s="81" t="e">
        <f>'First year projections'!E27</f>
        <v>#VALUE!</v>
      </c>
      <c r="F26" s="81" t="e">
        <f>'First year projections'!F27</f>
        <v>#VALUE!</v>
      </c>
      <c r="G26" s="81" t="e">
        <f>'First year projections'!G27</f>
        <v>#VALUE!</v>
      </c>
      <c r="H26" s="81" t="e">
        <f>'First year projections'!H27</f>
        <v>#VALUE!</v>
      </c>
      <c r="I26" s="81" t="e">
        <f>'First year projections'!I27</f>
        <v>#VALUE!</v>
      </c>
      <c r="J26" s="81" t="e">
        <f>'First year projections'!J27</f>
        <v>#VALUE!</v>
      </c>
      <c r="K26" s="81" t="e">
        <f>'First year projections'!K27</f>
        <v>#VALUE!</v>
      </c>
      <c r="L26" s="81" t="e">
        <f>'First year projections'!L27</f>
        <v>#VALUE!</v>
      </c>
      <c r="M26" s="81" t="e">
        <f>'First year projections'!M27</f>
        <v>#VALUE!</v>
      </c>
      <c r="N26" s="81" t="e">
        <f>'First year projections'!N27</f>
        <v>#VALUE!</v>
      </c>
      <c r="O26" s="81" t="e">
        <f>'First year projections'!O27</f>
        <v>#VALUE!</v>
      </c>
      <c r="P26" s="81" t="e">
        <f>'First year projections'!P27</f>
        <v>#VALUE!</v>
      </c>
      <c r="Q26" s="239"/>
      <c r="R26" s="85" t="e">
        <f>'First year projections'!R27</f>
        <v>#VALUE!</v>
      </c>
    </row>
    <row r="27" spans="1:18" ht="14.4" x14ac:dyDescent="0.3">
      <c r="A27" s="237"/>
      <c r="B27" s="73"/>
      <c r="C27" s="237">
        <f>'First year projections'!C28</f>
        <v>0</v>
      </c>
      <c r="D27" s="86"/>
      <c r="E27" s="79" t="e">
        <f>'First year projections'!E28</f>
        <v>#VALUE!</v>
      </c>
      <c r="F27" s="79">
        <f>'First year projections'!F28</f>
        <v>0</v>
      </c>
      <c r="G27" s="79">
        <f>'First year projections'!G28</f>
        <v>0</v>
      </c>
      <c r="H27" s="79" t="e">
        <f>'First year projections'!H28</f>
        <v>#VALUE!</v>
      </c>
      <c r="I27" s="79">
        <f>'First year projections'!I28</f>
        <v>0</v>
      </c>
      <c r="J27" s="79">
        <f>'First year projections'!J28</f>
        <v>0</v>
      </c>
      <c r="K27" s="79" t="e">
        <f>'First year projections'!K28</f>
        <v>#VALUE!</v>
      </c>
      <c r="L27" s="79">
        <f>'First year projections'!L28</f>
        <v>0</v>
      </c>
      <c r="M27" s="79">
        <f>'First year projections'!M28</f>
        <v>0</v>
      </c>
      <c r="N27" s="79" t="e">
        <f>'First year projections'!N28</f>
        <v>#VALUE!</v>
      </c>
      <c r="O27" s="79">
        <f>'First year projections'!O28</f>
        <v>0</v>
      </c>
      <c r="P27" s="79">
        <f>'First year projections'!P28</f>
        <v>0</v>
      </c>
      <c r="Q27" s="237"/>
      <c r="R27" s="80" t="e">
        <f>'First year projections'!R28</f>
        <v>#VALUE!</v>
      </c>
    </row>
    <row r="28" spans="1:18" ht="14.4" x14ac:dyDescent="0.3">
      <c r="A28" s="73"/>
      <c r="B28" s="73"/>
      <c r="C28" s="237"/>
      <c r="D28" s="86"/>
      <c r="E28" s="79" t="e">
        <f>'First year projections'!E29</f>
        <v>#VALUE!</v>
      </c>
      <c r="F28" s="79">
        <f>'First year projections'!F29</f>
        <v>0</v>
      </c>
      <c r="G28" s="79">
        <f>'First year projections'!G29</f>
        <v>0</v>
      </c>
      <c r="H28" s="79" t="e">
        <f>'First year projections'!H29</f>
        <v>#VALUE!</v>
      </c>
      <c r="I28" s="79">
        <f>'First year projections'!I29</f>
        <v>0</v>
      </c>
      <c r="J28" s="79">
        <f>'First year projections'!J29</f>
        <v>0</v>
      </c>
      <c r="K28" s="79" t="e">
        <f>'First year projections'!K29</f>
        <v>#VALUE!</v>
      </c>
      <c r="L28" s="79">
        <f>'First year projections'!L29</f>
        <v>0</v>
      </c>
      <c r="M28" s="79">
        <f>'First year projections'!M29</f>
        <v>0</v>
      </c>
      <c r="N28" s="79" t="e">
        <f>'First year projections'!N29</f>
        <v>#VALUE!</v>
      </c>
      <c r="O28" s="79">
        <f>'First year projections'!O29</f>
        <v>0</v>
      </c>
      <c r="P28" s="79">
        <f>'First year projections'!P29</f>
        <v>0</v>
      </c>
      <c r="Q28" s="237"/>
      <c r="R28" s="80" t="e">
        <f>'First year projections'!R29</f>
        <v>#VALUE!</v>
      </c>
    </row>
    <row r="29" spans="1:18" ht="14.4" x14ac:dyDescent="0.3">
      <c r="A29" s="73"/>
      <c r="B29" s="237">
        <f>'First year projections'!B30</f>
        <v>0</v>
      </c>
      <c r="C29" s="237"/>
      <c r="D29" s="237"/>
      <c r="E29" s="76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237"/>
      <c r="R29" s="73"/>
    </row>
    <row r="30" spans="1:18" ht="14.4" x14ac:dyDescent="0.3">
      <c r="A30" s="73"/>
      <c r="B30" s="77">
        <f>'First year projections'!B31</f>
        <v>0</v>
      </c>
      <c r="C30" s="73">
        <f>'First year projections'!C31</f>
        <v>0</v>
      </c>
      <c r="D30" s="237"/>
      <c r="E30" s="73">
        <f>'First year projections'!E31</f>
        <v>0</v>
      </c>
      <c r="F30" s="73">
        <f>'First year projections'!F31</f>
        <v>0</v>
      </c>
      <c r="G30" s="239">
        <f>'First year projections'!G31</f>
        <v>0</v>
      </c>
      <c r="H30" s="73">
        <f>'First year projections'!H31</f>
        <v>0</v>
      </c>
      <c r="I30" s="73">
        <f>'First year projections'!I31</f>
        <v>0</v>
      </c>
      <c r="J30" s="73">
        <f>'First year projections'!J31</f>
        <v>0</v>
      </c>
      <c r="K30" s="73">
        <f>'First year projections'!K31</f>
        <v>0</v>
      </c>
      <c r="L30" s="73">
        <f>'First year projections'!L31</f>
        <v>0</v>
      </c>
      <c r="M30" s="73">
        <f>'First year projections'!M31</f>
        <v>0</v>
      </c>
      <c r="N30" s="73">
        <f>'First year projections'!N31</f>
        <v>0</v>
      </c>
      <c r="O30" s="73">
        <f>'First year projections'!O31</f>
        <v>0</v>
      </c>
      <c r="P30" s="73">
        <f>'First year projections'!P31</f>
        <v>0</v>
      </c>
      <c r="Q30" s="237"/>
      <c r="R30" s="73">
        <f>'First year projections'!R31</f>
        <v>0</v>
      </c>
    </row>
    <row r="31" spans="1:18" ht="14.4" x14ac:dyDescent="0.3">
      <c r="A31" s="73"/>
      <c r="B31" s="73" t="str">
        <f>'First year projections'!B32</f>
        <v>SALES CHANNEL 4</v>
      </c>
      <c r="C31" s="73">
        <f>'First year projections'!C32</f>
        <v>0</v>
      </c>
      <c r="D31" s="78" t="str">
        <f>'First year projections'!D32</f>
        <v xml:space="preserve"> </v>
      </c>
      <c r="E31" s="79">
        <f>'First year projections'!E32</f>
        <v>0</v>
      </c>
      <c r="F31" s="79">
        <f>'First year projections'!F32</f>
        <v>0</v>
      </c>
      <c r="G31" s="79">
        <f>'First year projections'!G32</f>
        <v>0</v>
      </c>
      <c r="H31" s="79">
        <f>'First year projections'!H32</f>
        <v>0</v>
      </c>
      <c r="I31" s="79">
        <f>'First year projections'!I32</f>
        <v>0</v>
      </c>
      <c r="J31" s="79">
        <f>'First year projections'!J32</f>
        <v>0</v>
      </c>
      <c r="K31" s="79">
        <f>'First year projections'!K32</f>
        <v>0</v>
      </c>
      <c r="L31" s="79">
        <f>'First year projections'!L32</f>
        <v>0</v>
      </c>
      <c r="M31" s="79">
        <f>'First year projections'!M32</f>
        <v>0</v>
      </c>
      <c r="N31" s="79">
        <f>'First year projections'!N32</f>
        <v>0</v>
      </c>
      <c r="O31" s="79">
        <f>'First year projections'!O32</f>
        <v>0</v>
      </c>
      <c r="P31" s="79">
        <f>'First year projections'!P32</f>
        <v>0</v>
      </c>
      <c r="Q31" s="237"/>
      <c r="R31" s="80">
        <f>'First year projections'!R32</f>
        <v>0</v>
      </c>
    </row>
    <row r="32" spans="1:18" ht="14.4" x14ac:dyDescent="0.3">
      <c r="A32" s="73"/>
      <c r="B32" s="77"/>
      <c r="C32" s="73" t="str">
        <f>'First year projections'!C33</f>
        <v>of Units Sold</v>
      </c>
      <c r="D32" s="237"/>
      <c r="E32" s="81" t="str">
        <f>'First year projections'!E33</f>
        <v xml:space="preserve"> </v>
      </c>
      <c r="F32" s="81" t="str">
        <f>'First year projections'!F33</f>
        <v xml:space="preserve"> </v>
      </c>
      <c r="G32" s="81" t="str">
        <f>'First year projections'!G33</f>
        <v xml:space="preserve"> </v>
      </c>
      <c r="H32" s="81" t="str">
        <f>'First year projections'!H33</f>
        <v xml:space="preserve"> </v>
      </c>
      <c r="I32" s="81" t="str">
        <f>'First year projections'!I33</f>
        <v xml:space="preserve"> </v>
      </c>
      <c r="J32" s="81" t="str">
        <f>'First year projections'!J33</f>
        <v xml:space="preserve"> </v>
      </c>
      <c r="K32" s="81" t="str">
        <f>'First year projections'!K33</f>
        <v xml:space="preserve"> </v>
      </c>
      <c r="L32" s="81" t="str">
        <f>'First year projections'!L33</f>
        <v xml:space="preserve"> </v>
      </c>
      <c r="M32" s="81" t="str">
        <f>'First year projections'!M33</f>
        <v xml:space="preserve"> </v>
      </c>
      <c r="N32" s="81" t="str">
        <f>'First year projections'!N33</f>
        <v xml:space="preserve"> </v>
      </c>
      <c r="O32" s="81" t="str">
        <f>'First year projections'!O33</f>
        <v xml:space="preserve"> </v>
      </c>
      <c r="P32" s="81" t="str">
        <f>'First year projections'!P33</f>
        <v xml:space="preserve"> </v>
      </c>
      <c r="Q32" s="237"/>
      <c r="R32" s="82">
        <f>'First year projections'!R33</f>
        <v>0</v>
      </c>
    </row>
    <row r="33" spans="1:18" ht="14.4" x14ac:dyDescent="0.3">
      <c r="A33" s="73"/>
      <c r="B33" s="83" t="str">
        <f>'First year projections'!B34</f>
        <v xml:space="preserve"> </v>
      </c>
      <c r="C33" s="73" t="str">
        <f>'First year projections'!C34</f>
        <v>Avg. Price per Unit</v>
      </c>
      <c r="D33" s="240" t="str">
        <f>'First year projections'!D34</f>
        <v xml:space="preserve"> </v>
      </c>
      <c r="E33" s="79">
        <f>'First year projections'!E34</f>
        <v>0</v>
      </c>
      <c r="F33" s="79">
        <f>'First year projections'!F34</f>
        <v>0</v>
      </c>
      <c r="G33" s="79">
        <f>'First year projections'!G34</f>
        <v>0</v>
      </c>
      <c r="H33" s="79">
        <f>'First year projections'!H34</f>
        <v>0</v>
      </c>
      <c r="I33" s="79">
        <f>'First year projections'!I34</f>
        <v>0</v>
      </c>
      <c r="J33" s="79">
        <f>'First year projections'!J34</f>
        <v>0</v>
      </c>
      <c r="K33" s="79">
        <f>'First year projections'!K34</f>
        <v>0</v>
      </c>
      <c r="L33" s="79">
        <f>'First year projections'!L34</f>
        <v>0</v>
      </c>
      <c r="M33" s="79">
        <f>'First year projections'!M34</f>
        <v>0</v>
      </c>
      <c r="N33" s="79">
        <f>'First year projections'!N34</f>
        <v>0</v>
      </c>
      <c r="O33" s="79">
        <f>'First year projections'!O34</f>
        <v>0</v>
      </c>
      <c r="P33" s="79">
        <f>'First year projections'!P34</f>
        <v>0</v>
      </c>
      <c r="Q33" s="237"/>
      <c r="R33" s="84">
        <f>'First year projections'!R34</f>
        <v>0</v>
      </c>
    </row>
    <row r="34" spans="1:18" ht="14.4" x14ac:dyDescent="0.3">
      <c r="A34" s="237"/>
      <c r="B34" s="73">
        <f>'First year projections'!B35</f>
        <v>0</v>
      </c>
      <c r="C34" s="237" t="str">
        <f>'First year projections'!C35</f>
        <v>Gross Sales</v>
      </c>
      <c r="D34" s="78">
        <f>'First year projections'!D35</f>
        <v>0</v>
      </c>
      <c r="E34" s="81" t="e">
        <f>'First year projections'!E35</f>
        <v>#VALUE!</v>
      </c>
      <c r="F34" s="81" t="e">
        <f>'First year projections'!F35</f>
        <v>#VALUE!</v>
      </c>
      <c r="G34" s="81" t="e">
        <f>'First year projections'!G35</f>
        <v>#VALUE!</v>
      </c>
      <c r="H34" s="81" t="e">
        <f>'First year projections'!H35</f>
        <v>#VALUE!</v>
      </c>
      <c r="I34" s="81" t="e">
        <f>'First year projections'!I35</f>
        <v>#VALUE!</v>
      </c>
      <c r="J34" s="81" t="e">
        <f>'First year projections'!J35</f>
        <v>#VALUE!</v>
      </c>
      <c r="K34" s="81" t="e">
        <f>'First year projections'!K35</f>
        <v>#VALUE!</v>
      </c>
      <c r="L34" s="81" t="e">
        <f>'First year projections'!L35</f>
        <v>#VALUE!</v>
      </c>
      <c r="M34" s="81" t="e">
        <f>'First year projections'!M35</f>
        <v>#VALUE!</v>
      </c>
      <c r="N34" s="81" t="e">
        <f>'First year projections'!N35</f>
        <v>#VALUE!</v>
      </c>
      <c r="O34" s="81" t="e">
        <f>'First year projections'!O35</f>
        <v>#VALUE!</v>
      </c>
      <c r="P34" s="81" t="e">
        <f>'First year projections'!P35</f>
        <v>#VALUE!</v>
      </c>
      <c r="Q34" s="239"/>
      <c r="R34" s="85" t="e">
        <f>'First year projections'!R35</f>
        <v>#VALUE!</v>
      </c>
    </row>
    <row r="35" spans="1:18" ht="14.4" x14ac:dyDescent="0.3">
      <c r="A35" s="237"/>
      <c r="B35" s="73"/>
      <c r="C35" s="237">
        <f>'First year projections'!C36</f>
        <v>0</v>
      </c>
      <c r="D35" s="86"/>
      <c r="E35" s="79" t="e">
        <f>'First year projections'!E36</f>
        <v>#VALUE!</v>
      </c>
      <c r="F35" s="79" t="e">
        <f>'First year projections'!F36</f>
        <v>#VALUE!</v>
      </c>
      <c r="G35" s="79" t="e">
        <f>'First year projections'!G36</f>
        <v>#VALUE!</v>
      </c>
      <c r="H35" s="79" t="e">
        <f>'First year projections'!H36</f>
        <v>#VALUE!</v>
      </c>
      <c r="I35" s="79" t="e">
        <f>'First year projections'!I36</f>
        <v>#VALUE!</v>
      </c>
      <c r="J35" s="79" t="e">
        <f>'First year projections'!J36</f>
        <v>#VALUE!</v>
      </c>
      <c r="K35" s="79" t="e">
        <f>'First year projections'!K36</f>
        <v>#VALUE!</v>
      </c>
      <c r="L35" s="79" t="e">
        <f>'First year projections'!L36</f>
        <v>#VALUE!</v>
      </c>
      <c r="M35" s="79" t="e">
        <f>'First year projections'!M36</f>
        <v>#VALUE!</v>
      </c>
      <c r="N35" s="79" t="e">
        <f>'First year projections'!N36</f>
        <v>#VALUE!</v>
      </c>
      <c r="O35" s="79" t="e">
        <f>'First year projections'!O36</f>
        <v>#VALUE!</v>
      </c>
      <c r="P35" s="79" t="e">
        <f>'First year projections'!P36</f>
        <v>#VALUE!</v>
      </c>
      <c r="Q35" s="237"/>
      <c r="R35" s="80" t="e">
        <f>'First year projections'!R36</f>
        <v>#VALUE!</v>
      </c>
    </row>
    <row r="36" spans="1:18" ht="14.4" x14ac:dyDescent="0.3">
      <c r="A36" s="237"/>
      <c r="B36" s="73"/>
      <c r="C36" s="237"/>
      <c r="D36" s="86"/>
      <c r="E36" s="79" t="e">
        <f>'First year projections'!E37</f>
        <v>#VALUE!</v>
      </c>
      <c r="F36" s="79" t="e">
        <f>'First year projections'!F37</f>
        <v>#VALUE!</v>
      </c>
      <c r="G36" s="79" t="e">
        <f>'First year projections'!G37</f>
        <v>#VALUE!</v>
      </c>
      <c r="H36" s="79" t="e">
        <f>'First year projections'!H37</f>
        <v>#VALUE!</v>
      </c>
      <c r="I36" s="79" t="e">
        <f>'First year projections'!I37</f>
        <v>#VALUE!</v>
      </c>
      <c r="J36" s="79" t="e">
        <f>'First year projections'!J37</f>
        <v>#VALUE!</v>
      </c>
      <c r="K36" s="79" t="e">
        <f>'First year projections'!K37</f>
        <v>#VALUE!</v>
      </c>
      <c r="L36" s="79" t="e">
        <f>'First year projections'!L37</f>
        <v>#VALUE!</v>
      </c>
      <c r="M36" s="79" t="e">
        <f>'First year projections'!M37</f>
        <v>#VALUE!</v>
      </c>
      <c r="N36" s="79" t="e">
        <f>'First year projections'!N37</f>
        <v>#VALUE!</v>
      </c>
      <c r="O36" s="79" t="e">
        <f>'First year projections'!O37</f>
        <v>#VALUE!</v>
      </c>
      <c r="P36" s="79" t="e">
        <f>'First year projections'!P37</f>
        <v>#VALUE!</v>
      </c>
      <c r="Q36" s="237"/>
      <c r="R36" s="80" t="e">
        <f>'First year projections'!R37</f>
        <v>#VALUE!</v>
      </c>
    </row>
    <row r="37" spans="1:18" ht="14.4" x14ac:dyDescent="0.3">
      <c r="A37" s="73"/>
      <c r="B37" s="237" t="str">
        <f>'First year projections'!B38</f>
        <v>COGS - Labor Cost / Unit</v>
      </c>
      <c r="C37" s="237"/>
      <c r="D37" s="237"/>
      <c r="E37" s="76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237"/>
      <c r="R37" s="73"/>
    </row>
    <row r="38" spans="1:18" ht="14.4" x14ac:dyDescent="0.3">
      <c r="A38" s="73"/>
      <c r="B38" s="77">
        <f>'First year projections'!B39</f>
        <v>0</v>
      </c>
      <c r="C38" s="73" t="str">
        <f>'First year projections'!C39</f>
        <v>Profit</v>
      </c>
      <c r="D38" s="237"/>
      <c r="E38" s="73" t="e">
        <f>'First year projections'!E39</f>
        <v>#VALUE!</v>
      </c>
      <c r="F38" s="73" t="e">
        <f>'First year projections'!F39</f>
        <v>#VALUE!</v>
      </c>
      <c r="G38" s="239" t="e">
        <f>'First year projections'!G39</f>
        <v>#VALUE!</v>
      </c>
      <c r="H38" s="73" t="e">
        <f>'First year projections'!H39</f>
        <v>#VALUE!</v>
      </c>
      <c r="I38" s="73" t="e">
        <f>'First year projections'!I39</f>
        <v>#VALUE!</v>
      </c>
      <c r="J38" s="73" t="e">
        <f>'First year projections'!J39</f>
        <v>#VALUE!</v>
      </c>
      <c r="K38" s="73" t="e">
        <f>'First year projections'!K39</f>
        <v>#VALUE!</v>
      </c>
      <c r="L38" s="73" t="e">
        <f>'First year projections'!L39</f>
        <v>#VALUE!</v>
      </c>
      <c r="M38" s="73" t="e">
        <f>'First year projections'!M39</f>
        <v>#VALUE!</v>
      </c>
      <c r="N38" s="73" t="e">
        <f>'First year projections'!N39</f>
        <v>#VALUE!</v>
      </c>
      <c r="O38" s="73" t="e">
        <f>'First year projections'!O39</f>
        <v>#VALUE!</v>
      </c>
      <c r="P38" s="73" t="e">
        <f>'First year projections'!P39</f>
        <v>#VALUE!</v>
      </c>
      <c r="Q38" s="237"/>
      <c r="R38" s="73" t="e">
        <f>'First year projections'!R39</f>
        <v>#VALUE!</v>
      </c>
    </row>
    <row r="39" spans="1:18" ht="14.4" x14ac:dyDescent="0.3">
      <c r="A39" s="73"/>
      <c r="B39" s="73" t="e">
        <f>'First year projections'!#REF!</f>
        <v>#REF!</v>
      </c>
      <c r="C39" s="73" t="e">
        <f>'First year projections'!#REF!</f>
        <v>#REF!</v>
      </c>
      <c r="D39" s="78" t="e">
        <f>'First year projections'!#REF!</f>
        <v>#REF!</v>
      </c>
      <c r="E39" s="79" t="e">
        <f>'First year projections'!#REF!</f>
        <v>#REF!</v>
      </c>
      <c r="F39" s="79" t="e">
        <f>'First year projections'!#REF!</f>
        <v>#REF!</v>
      </c>
      <c r="G39" s="79" t="e">
        <f>'First year projections'!#REF!</f>
        <v>#REF!</v>
      </c>
      <c r="H39" s="79" t="e">
        <f>'First year projections'!#REF!</f>
        <v>#REF!</v>
      </c>
      <c r="I39" s="79" t="e">
        <f>'First year projections'!#REF!</f>
        <v>#REF!</v>
      </c>
      <c r="J39" s="79" t="e">
        <f>'First year projections'!#REF!</f>
        <v>#REF!</v>
      </c>
      <c r="K39" s="79" t="e">
        <f>'First year projections'!#REF!</f>
        <v>#REF!</v>
      </c>
      <c r="L39" s="79" t="e">
        <f>'First year projections'!#REF!</f>
        <v>#REF!</v>
      </c>
      <c r="M39" s="79" t="e">
        <f>'First year projections'!#REF!</f>
        <v>#REF!</v>
      </c>
      <c r="N39" s="79" t="e">
        <f>'First year projections'!#REF!</f>
        <v>#REF!</v>
      </c>
      <c r="O39" s="79" t="e">
        <f>'First year projections'!#REF!</f>
        <v>#REF!</v>
      </c>
      <c r="P39" s="79" t="e">
        <f>'First year projections'!#REF!</f>
        <v>#REF!</v>
      </c>
      <c r="Q39" s="237"/>
      <c r="R39" s="80" t="e">
        <f>'First year projections'!#REF!</f>
        <v>#REF!</v>
      </c>
    </row>
    <row r="40" spans="1:18" ht="14.4" x14ac:dyDescent="0.3">
      <c r="A40" s="73"/>
      <c r="B40" s="77"/>
      <c r="C40" s="73" t="e">
        <f>'First year projections'!#REF!</f>
        <v>#REF!</v>
      </c>
      <c r="D40" s="237" t="e">
        <f>'First year projections'!#REF!</f>
        <v>#REF!</v>
      </c>
      <c r="E40" s="81" t="e">
        <f>'First year projections'!#REF!</f>
        <v>#REF!</v>
      </c>
      <c r="F40" s="81" t="e">
        <f>'First year projections'!#REF!</f>
        <v>#REF!</v>
      </c>
      <c r="G40" s="81" t="e">
        <f>'First year projections'!#REF!</f>
        <v>#REF!</v>
      </c>
      <c r="H40" s="81" t="e">
        <f>'First year projections'!#REF!</f>
        <v>#REF!</v>
      </c>
      <c r="I40" s="81" t="e">
        <f>'First year projections'!#REF!</f>
        <v>#REF!</v>
      </c>
      <c r="J40" s="81" t="e">
        <f>'First year projections'!#REF!</f>
        <v>#REF!</v>
      </c>
      <c r="K40" s="81" t="e">
        <f>'First year projections'!#REF!</f>
        <v>#REF!</v>
      </c>
      <c r="L40" s="81" t="e">
        <f>'First year projections'!#REF!</f>
        <v>#REF!</v>
      </c>
      <c r="M40" s="81" t="e">
        <f>'First year projections'!#REF!</f>
        <v>#REF!</v>
      </c>
      <c r="N40" s="81" t="e">
        <f>'First year projections'!#REF!</f>
        <v>#REF!</v>
      </c>
      <c r="O40" s="81" t="e">
        <f>'First year projections'!#REF!</f>
        <v>#REF!</v>
      </c>
      <c r="P40" s="81" t="e">
        <f>'First year projections'!#REF!</f>
        <v>#REF!</v>
      </c>
      <c r="Q40" s="237"/>
      <c r="R40" s="82" t="e">
        <f>'First year projections'!#REF!</f>
        <v>#REF!</v>
      </c>
    </row>
    <row r="41" spans="1:18" ht="14.4" x14ac:dyDescent="0.3">
      <c r="A41" s="73"/>
      <c r="B41" s="83" t="e">
        <f>'First year projections'!#REF!</f>
        <v>#REF!</v>
      </c>
      <c r="C41" s="73" t="e">
        <f>'First year projections'!#REF!</f>
        <v>#REF!</v>
      </c>
      <c r="D41" s="240" t="e">
        <f>'First year projections'!#REF!</f>
        <v>#REF!</v>
      </c>
      <c r="E41" s="79" t="e">
        <f>'First year projections'!#REF!</f>
        <v>#REF!</v>
      </c>
      <c r="F41" s="79" t="e">
        <f>'First year projections'!#REF!</f>
        <v>#REF!</v>
      </c>
      <c r="G41" s="79" t="e">
        <f>'First year projections'!#REF!</f>
        <v>#REF!</v>
      </c>
      <c r="H41" s="79" t="e">
        <f>'First year projections'!#REF!</f>
        <v>#REF!</v>
      </c>
      <c r="I41" s="79" t="e">
        <f>'First year projections'!#REF!</f>
        <v>#REF!</v>
      </c>
      <c r="J41" s="79" t="e">
        <f>'First year projections'!#REF!</f>
        <v>#REF!</v>
      </c>
      <c r="K41" s="79" t="e">
        <f>'First year projections'!#REF!</f>
        <v>#REF!</v>
      </c>
      <c r="L41" s="79" t="e">
        <f>'First year projections'!#REF!</f>
        <v>#REF!</v>
      </c>
      <c r="M41" s="79" t="e">
        <f>'First year projections'!#REF!</f>
        <v>#REF!</v>
      </c>
      <c r="N41" s="79" t="e">
        <f>'First year projections'!#REF!</f>
        <v>#REF!</v>
      </c>
      <c r="O41" s="79" t="e">
        <f>'First year projections'!#REF!</f>
        <v>#REF!</v>
      </c>
      <c r="P41" s="79" t="e">
        <f>'First year projections'!#REF!</f>
        <v>#REF!</v>
      </c>
      <c r="Q41" s="237"/>
      <c r="R41" s="84" t="e">
        <f>'First year projections'!#REF!</f>
        <v>#REF!</v>
      </c>
    </row>
    <row r="42" spans="1:18" ht="14.4" x14ac:dyDescent="0.3">
      <c r="A42" s="237"/>
      <c r="B42" s="73" t="e">
        <f>'First year projections'!#REF!</f>
        <v>#REF!</v>
      </c>
      <c r="C42" s="237" t="e">
        <f>'First year projections'!#REF!</f>
        <v>#REF!</v>
      </c>
      <c r="D42" s="78" t="e">
        <f>'First year projections'!#REF!</f>
        <v>#REF!</v>
      </c>
      <c r="E42" s="81" t="e">
        <f>'First year projections'!#REF!</f>
        <v>#REF!</v>
      </c>
      <c r="F42" s="81" t="e">
        <f>'First year projections'!#REF!</f>
        <v>#REF!</v>
      </c>
      <c r="G42" s="81" t="e">
        <f>'First year projections'!#REF!</f>
        <v>#REF!</v>
      </c>
      <c r="H42" s="81" t="e">
        <f>'First year projections'!#REF!</f>
        <v>#REF!</v>
      </c>
      <c r="I42" s="81" t="e">
        <f>'First year projections'!#REF!</f>
        <v>#REF!</v>
      </c>
      <c r="J42" s="81" t="e">
        <f>'First year projections'!#REF!</f>
        <v>#REF!</v>
      </c>
      <c r="K42" s="81" t="e">
        <f>'First year projections'!#REF!</f>
        <v>#REF!</v>
      </c>
      <c r="L42" s="81" t="e">
        <f>'First year projections'!#REF!</f>
        <v>#REF!</v>
      </c>
      <c r="M42" s="81" t="e">
        <f>'First year projections'!#REF!</f>
        <v>#REF!</v>
      </c>
      <c r="N42" s="81" t="e">
        <f>'First year projections'!#REF!</f>
        <v>#REF!</v>
      </c>
      <c r="O42" s="81" t="e">
        <f>'First year projections'!#REF!</f>
        <v>#REF!</v>
      </c>
      <c r="P42" s="81" t="e">
        <f>'First year projections'!#REF!</f>
        <v>#REF!</v>
      </c>
      <c r="Q42" s="239"/>
      <c r="R42" s="85" t="e">
        <f>'First year projections'!#REF!</f>
        <v>#REF!</v>
      </c>
    </row>
    <row r="43" spans="1:18" ht="14.4" x14ac:dyDescent="0.3">
      <c r="A43" s="237"/>
      <c r="B43" s="73"/>
      <c r="C43" s="237">
        <f>'First year projections'!C40</f>
        <v>0</v>
      </c>
      <c r="D43" s="86"/>
      <c r="E43" s="79">
        <f>'First year projections'!E40</f>
        <v>0</v>
      </c>
      <c r="F43" s="79">
        <f>'First year projections'!F40</f>
        <v>0</v>
      </c>
      <c r="G43" s="79">
        <f>'First year projections'!G40</f>
        <v>0</v>
      </c>
      <c r="H43" s="79">
        <f>'First year projections'!H40</f>
        <v>0</v>
      </c>
      <c r="I43" s="79">
        <f>'First year projections'!I40</f>
        <v>0</v>
      </c>
      <c r="J43" s="79">
        <f>'First year projections'!J40</f>
        <v>0</v>
      </c>
      <c r="K43" s="79">
        <f>'First year projections'!K40</f>
        <v>0</v>
      </c>
      <c r="L43" s="79">
        <f>'First year projections'!L40</f>
        <v>0</v>
      </c>
      <c r="M43" s="79">
        <f>'First year projections'!M40</f>
        <v>0</v>
      </c>
      <c r="N43" s="79">
        <f>'First year projections'!N40</f>
        <v>0</v>
      </c>
      <c r="O43" s="79">
        <f>'First year projections'!O40</f>
        <v>0</v>
      </c>
      <c r="P43" s="79">
        <f>'First year projections'!P40</f>
        <v>0</v>
      </c>
      <c r="Q43" s="237"/>
      <c r="R43" s="80">
        <f>'First year projections'!R40</f>
        <v>0</v>
      </c>
    </row>
    <row r="44" spans="1:18" ht="14.4" x14ac:dyDescent="0.3">
      <c r="A44" s="237"/>
      <c r="B44" s="73"/>
      <c r="C44" s="237"/>
      <c r="D44" s="86"/>
      <c r="E44" s="79">
        <f>'First year projections'!E41</f>
        <v>0</v>
      </c>
      <c r="F44" s="79">
        <f>'First year projections'!F41</f>
        <v>0</v>
      </c>
      <c r="G44" s="79">
        <f>'First year projections'!G41</f>
        <v>0</v>
      </c>
      <c r="H44" s="79">
        <f>'First year projections'!H41</f>
        <v>0</v>
      </c>
      <c r="I44" s="79">
        <f>'First year projections'!I41</f>
        <v>0</v>
      </c>
      <c r="J44" s="79">
        <f>'First year projections'!J41</f>
        <v>0</v>
      </c>
      <c r="K44" s="79">
        <f>'First year projections'!K41</f>
        <v>0</v>
      </c>
      <c r="L44" s="79">
        <f>'First year projections'!L41</f>
        <v>0</v>
      </c>
      <c r="M44" s="79">
        <f>'First year projections'!M41</f>
        <v>0</v>
      </c>
      <c r="N44" s="79">
        <f>'First year projections'!N41</f>
        <v>0</v>
      </c>
      <c r="O44" s="79">
        <f>'First year projections'!O41</f>
        <v>0</v>
      </c>
      <c r="P44" s="79">
        <f>'First year projections'!P41</f>
        <v>0</v>
      </c>
      <c r="Q44" s="237"/>
      <c r="R44" s="80">
        <f>'First year projections'!R41</f>
        <v>0</v>
      </c>
    </row>
    <row r="45" spans="1:18" ht="14.4" x14ac:dyDescent="0.3">
      <c r="A45" s="237"/>
      <c r="B45" s="73" t="str">
        <f>'First year projections'!B42</f>
        <v>Summary</v>
      </c>
      <c r="C45" s="237"/>
      <c r="D45" s="86"/>
      <c r="E45" s="79">
        <f>'First year projections'!E42</f>
        <v>0</v>
      </c>
      <c r="F45" s="79">
        <f>'First year projections'!F42</f>
        <v>0</v>
      </c>
      <c r="G45" s="79">
        <f>'First year projections'!G42</f>
        <v>0</v>
      </c>
      <c r="H45" s="79">
        <f>'First year projections'!H42</f>
        <v>0</v>
      </c>
      <c r="I45" s="79">
        <f>'First year projections'!I42</f>
        <v>0</v>
      </c>
      <c r="J45" s="79">
        <f>'First year projections'!J42</f>
        <v>0</v>
      </c>
      <c r="K45" s="79">
        <f>'First year projections'!K42</f>
        <v>0</v>
      </c>
      <c r="L45" s="79">
        <f>'First year projections'!L42</f>
        <v>0</v>
      </c>
      <c r="M45" s="79">
        <f>'First year projections'!M42</f>
        <v>0</v>
      </c>
      <c r="N45" s="79">
        <f>'First year projections'!N42</f>
        <v>0</v>
      </c>
      <c r="O45" s="79">
        <f>'First year projections'!O42</f>
        <v>0</v>
      </c>
      <c r="P45" s="79">
        <f>'First year projections'!P42</f>
        <v>0</v>
      </c>
      <c r="Q45" s="237"/>
      <c r="R45" s="80">
        <f>'First year projections'!R42</f>
        <v>0</v>
      </c>
    </row>
    <row r="46" spans="1:18" ht="14.4" x14ac:dyDescent="0.3">
      <c r="A46" s="237"/>
      <c r="B46" s="73"/>
      <c r="C46" s="237" t="str">
        <f>'First year projections'!C43</f>
        <v>Total Gross Sales</v>
      </c>
      <c r="D46" s="86"/>
      <c r="E46" s="79" t="e">
        <f>'First year projections'!E43</f>
        <v>#VALUE!</v>
      </c>
      <c r="F46" s="79" t="e">
        <f>'First year projections'!F43</f>
        <v>#VALUE!</v>
      </c>
      <c r="G46" s="79" t="e">
        <f>'First year projections'!G43</f>
        <v>#VALUE!</v>
      </c>
      <c r="H46" s="79" t="e">
        <f>'First year projections'!H43</f>
        <v>#VALUE!</v>
      </c>
      <c r="I46" s="79" t="e">
        <f>'First year projections'!I43</f>
        <v>#VALUE!</v>
      </c>
      <c r="J46" s="79" t="e">
        <f>'First year projections'!J43</f>
        <v>#VALUE!</v>
      </c>
      <c r="K46" s="79" t="e">
        <f>'First year projections'!K43</f>
        <v>#VALUE!</v>
      </c>
      <c r="L46" s="79" t="e">
        <f>'First year projections'!L43</f>
        <v>#VALUE!</v>
      </c>
      <c r="M46" s="79" t="e">
        <f>'First year projections'!M43</f>
        <v>#VALUE!</v>
      </c>
      <c r="N46" s="79" t="e">
        <f>'First year projections'!N43</f>
        <v>#VALUE!</v>
      </c>
      <c r="O46" s="79" t="e">
        <f>'First year projections'!O43</f>
        <v>#VALUE!</v>
      </c>
      <c r="P46" s="79" t="e">
        <f>'First year projections'!P43</f>
        <v>#VALUE!</v>
      </c>
      <c r="Q46" s="237"/>
      <c r="R46" s="80" t="e">
        <f>'First year projections'!R43</f>
        <v>#VALUE!</v>
      </c>
    </row>
    <row r="47" spans="1:18" ht="15" thickBot="1" x14ac:dyDescent="0.35">
      <c r="A47" s="237"/>
      <c r="B47" s="73"/>
      <c r="C47" s="237" t="str">
        <f>'First year projections'!C44</f>
        <v>Total COGS</v>
      </c>
      <c r="D47" s="86"/>
      <c r="E47" s="87" t="e">
        <f>'First year projections'!E44</f>
        <v>#VALUE!</v>
      </c>
      <c r="F47" s="87" t="e">
        <f>'First year projections'!F44</f>
        <v>#VALUE!</v>
      </c>
      <c r="G47" s="87" t="e">
        <f>'First year projections'!G44</f>
        <v>#VALUE!</v>
      </c>
      <c r="H47" s="87" t="e">
        <f>'First year projections'!H44</f>
        <v>#VALUE!</v>
      </c>
      <c r="I47" s="87" t="e">
        <f>'First year projections'!I44</f>
        <v>#VALUE!</v>
      </c>
      <c r="J47" s="87" t="e">
        <f>'First year projections'!J44</f>
        <v>#VALUE!</v>
      </c>
      <c r="K47" s="87" t="e">
        <f>'First year projections'!K44</f>
        <v>#VALUE!</v>
      </c>
      <c r="L47" s="87" t="e">
        <f>'First year projections'!L44</f>
        <v>#VALUE!</v>
      </c>
      <c r="M47" s="87" t="e">
        <f>'First year projections'!M44</f>
        <v>#VALUE!</v>
      </c>
      <c r="N47" s="87" t="e">
        <f>'First year projections'!N44</f>
        <v>#VALUE!</v>
      </c>
      <c r="O47" s="87" t="e">
        <f>'First year projections'!O44</f>
        <v>#VALUE!</v>
      </c>
      <c r="P47" s="87" t="e">
        <f>'First year projections'!P44</f>
        <v>#VALUE!</v>
      </c>
      <c r="Q47" s="237"/>
      <c r="R47" s="88" t="e">
        <f>'First year projections'!R44</f>
        <v>#VALUE!</v>
      </c>
    </row>
    <row r="48" spans="1:18" ht="14.4" x14ac:dyDescent="0.3">
      <c r="A48" s="73"/>
      <c r="B48" s="73"/>
      <c r="C48" s="55" t="str">
        <f>'First year projections'!C45</f>
        <v>Total Gross Profit</v>
      </c>
      <c r="D48" s="89"/>
      <c r="E48" s="90" t="e">
        <f>'First year projections'!E45</f>
        <v>#VALUE!</v>
      </c>
      <c r="F48" s="90" t="e">
        <f>'First year projections'!F45</f>
        <v>#VALUE!</v>
      </c>
      <c r="G48" s="90" t="e">
        <f>'First year projections'!G45</f>
        <v>#VALUE!</v>
      </c>
      <c r="H48" s="90" t="e">
        <f>'First year projections'!H45</f>
        <v>#VALUE!</v>
      </c>
      <c r="I48" s="90" t="e">
        <f>'First year projections'!I45</f>
        <v>#VALUE!</v>
      </c>
      <c r="J48" s="90" t="e">
        <f>'First year projections'!J45</f>
        <v>#VALUE!</v>
      </c>
      <c r="K48" s="90" t="e">
        <f>'First year projections'!K45</f>
        <v>#VALUE!</v>
      </c>
      <c r="L48" s="90" t="e">
        <f>'First year projections'!L45</f>
        <v>#VALUE!</v>
      </c>
      <c r="M48" s="90" t="e">
        <f>'First year projections'!M45</f>
        <v>#VALUE!</v>
      </c>
      <c r="N48" s="90" t="e">
        <f>'First year projections'!N45</f>
        <v>#VALUE!</v>
      </c>
      <c r="O48" s="90" t="e">
        <f>'First year projections'!O45</f>
        <v>#VALUE!</v>
      </c>
      <c r="P48" s="90" t="e">
        <f>'First year projections'!P45</f>
        <v>#VALUE!</v>
      </c>
      <c r="Q48" s="55"/>
      <c r="R48" s="91" t="e">
        <f>'First year projections'!R45</f>
        <v>#VALUE!</v>
      </c>
    </row>
    <row r="49" spans="1:18" ht="14.4" x14ac:dyDescent="0.3">
      <c r="A49" s="73"/>
      <c r="B49" s="73"/>
      <c r="C49" s="237"/>
      <c r="D49" s="86"/>
      <c r="E49" s="79">
        <f>'First year projections'!E46</f>
        <v>0</v>
      </c>
      <c r="F49" s="79">
        <f>'First year projections'!F46</f>
        <v>0</v>
      </c>
      <c r="G49" s="79">
        <f>'First year projections'!G46</f>
        <v>0</v>
      </c>
      <c r="H49" s="79">
        <f>'First year projections'!H46</f>
        <v>0</v>
      </c>
      <c r="I49" s="79">
        <f>'First year projections'!I46</f>
        <v>0</v>
      </c>
      <c r="J49" s="79">
        <f>'First year projections'!J46</f>
        <v>0</v>
      </c>
      <c r="K49" s="79">
        <f>'First year projections'!K46</f>
        <v>0</v>
      </c>
      <c r="L49" s="79">
        <f>'First year projections'!L46</f>
        <v>0</v>
      </c>
      <c r="M49" s="79">
        <f>'First year projections'!M46</f>
        <v>0</v>
      </c>
      <c r="N49" s="79">
        <f>'First year projections'!N46</f>
        <v>0</v>
      </c>
      <c r="O49" s="79">
        <f>'First year projections'!O46</f>
        <v>0</v>
      </c>
      <c r="P49" s="79">
        <f>'First year projections'!P46</f>
        <v>0</v>
      </c>
      <c r="Q49" s="237"/>
      <c r="R49" s="80">
        <f>'First year projections'!R46</f>
        <v>0</v>
      </c>
    </row>
    <row r="50" spans="1:18" ht="14.4" x14ac:dyDescent="0.3">
      <c r="A50" s="73"/>
      <c r="B50" s="73"/>
      <c r="C50" s="237"/>
      <c r="D50" s="237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237"/>
      <c r="R50" s="73" t="str">
        <f>'First year projections'!R47</f>
        <v xml:space="preserve"> </v>
      </c>
    </row>
    <row r="51" spans="1:18" ht="14.4" x14ac:dyDescent="0.3">
      <c r="A51" s="73"/>
      <c r="B51" s="73" t="str">
        <f>'First year projections'!B48</f>
        <v>Operating Expenses</v>
      </c>
      <c r="C51" s="237"/>
      <c r="D51" s="237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237"/>
      <c r="R51" s="73" t="str">
        <f>'First year projections'!R48</f>
        <v xml:space="preserve"> </v>
      </c>
    </row>
    <row r="52" spans="1:18" ht="14.4" x14ac:dyDescent="0.3">
      <c r="A52" s="73"/>
      <c r="B52" s="73"/>
      <c r="C52" s="237" t="str">
        <f>'First year projections'!C49</f>
        <v>Owners Draw (Your pay)</v>
      </c>
      <c r="D52" s="237"/>
      <c r="E52" s="92">
        <f>'First year projections'!E49</f>
        <v>0</v>
      </c>
      <c r="F52" s="92">
        <f>'First year projections'!F49</f>
        <v>0</v>
      </c>
      <c r="G52" s="92">
        <f>'First year projections'!G49</f>
        <v>0</v>
      </c>
      <c r="H52" s="92">
        <f>'First year projections'!H49</f>
        <v>0</v>
      </c>
      <c r="I52" s="92">
        <f>'First year projections'!I49</f>
        <v>0</v>
      </c>
      <c r="J52" s="92">
        <f>'First year projections'!J49</f>
        <v>0</v>
      </c>
      <c r="K52" s="92">
        <f>'First year projections'!K49</f>
        <v>0</v>
      </c>
      <c r="L52" s="92">
        <f>'First year projections'!L49</f>
        <v>0</v>
      </c>
      <c r="M52" s="92">
        <f>'First year projections'!M49</f>
        <v>0</v>
      </c>
      <c r="N52" s="92">
        <f>'First year projections'!N49</f>
        <v>0</v>
      </c>
      <c r="O52" s="92">
        <f>'First year projections'!O49</f>
        <v>0</v>
      </c>
      <c r="P52" s="92">
        <f>'First year projections'!P49</f>
        <v>0</v>
      </c>
      <c r="Q52" s="237"/>
      <c r="R52" s="92">
        <f>'First year projections'!R49</f>
        <v>0</v>
      </c>
    </row>
    <row r="53" spans="1:18" ht="14.4" x14ac:dyDescent="0.3">
      <c r="A53" s="73"/>
      <c r="B53" s="73"/>
      <c r="C53" s="73" t="str">
        <f>'First year projections'!C50</f>
        <v>Employee Payroll</v>
      </c>
      <c r="D53" s="241"/>
      <c r="E53" s="93">
        <f>'First year projections'!E50</f>
        <v>0</v>
      </c>
      <c r="F53" s="93">
        <f>'First year projections'!F50</f>
        <v>0</v>
      </c>
      <c r="G53" s="93">
        <f>'First year projections'!G50</f>
        <v>0</v>
      </c>
      <c r="H53" s="93">
        <f>'First year projections'!H50</f>
        <v>0</v>
      </c>
      <c r="I53" s="93">
        <f>'First year projections'!I50</f>
        <v>0</v>
      </c>
      <c r="J53" s="93">
        <f>'First year projections'!J50</f>
        <v>0</v>
      </c>
      <c r="K53" s="93">
        <f>'First year projections'!K50</f>
        <v>0</v>
      </c>
      <c r="L53" s="93">
        <f>'First year projections'!L50</f>
        <v>0</v>
      </c>
      <c r="M53" s="93">
        <f>'First year projections'!M50</f>
        <v>0</v>
      </c>
      <c r="N53" s="93">
        <f>'First year projections'!N50</f>
        <v>0</v>
      </c>
      <c r="O53" s="93">
        <f>'First year projections'!O50</f>
        <v>0</v>
      </c>
      <c r="P53" s="93">
        <f>'First year projections'!P50</f>
        <v>0</v>
      </c>
      <c r="Q53" s="80"/>
      <c r="R53" s="80">
        <f>'First year projections'!R50</f>
        <v>0</v>
      </c>
    </row>
    <row r="54" spans="1:18" ht="14.4" x14ac:dyDescent="0.3">
      <c r="A54" s="73"/>
      <c r="B54" s="73"/>
      <c r="C54" s="73" t="str">
        <f>'First year projections'!C51</f>
        <v>Payroll Taxes (est)</v>
      </c>
      <c r="D54" s="237"/>
      <c r="E54" s="79">
        <f>'First year projections'!E51</f>
        <v>0</v>
      </c>
      <c r="F54" s="79">
        <f>'First year projections'!F51</f>
        <v>0</v>
      </c>
      <c r="G54" s="79">
        <f>'First year projections'!G51</f>
        <v>0</v>
      </c>
      <c r="H54" s="79">
        <f>'First year projections'!H51</f>
        <v>0</v>
      </c>
      <c r="I54" s="79">
        <f>'First year projections'!I51</f>
        <v>0</v>
      </c>
      <c r="J54" s="79">
        <f>'First year projections'!J51</f>
        <v>0</v>
      </c>
      <c r="K54" s="79">
        <f>'First year projections'!K51</f>
        <v>0</v>
      </c>
      <c r="L54" s="79">
        <f>'First year projections'!L51</f>
        <v>0</v>
      </c>
      <c r="M54" s="79">
        <f>'First year projections'!M51</f>
        <v>0</v>
      </c>
      <c r="N54" s="79">
        <f>'First year projections'!N51</f>
        <v>0</v>
      </c>
      <c r="O54" s="79">
        <f>'First year projections'!O51</f>
        <v>0</v>
      </c>
      <c r="P54" s="79">
        <f>'First year projections'!P51</f>
        <v>0</v>
      </c>
      <c r="Q54" s="80"/>
      <c r="R54" s="80">
        <f>'First year projections'!R51</f>
        <v>0</v>
      </c>
    </row>
    <row r="55" spans="1:18" ht="14.4" x14ac:dyDescent="0.3">
      <c r="A55" s="73"/>
      <c r="B55" s="73"/>
      <c r="C55" s="73" t="str">
        <f>'First year projections'!C52</f>
        <v>Other</v>
      </c>
      <c r="D55" s="237"/>
      <c r="E55" s="79">
        <f>'First year projections'!E52</f>
        <v>0</v>
      </c>
      <c r="F55" s="79">
        <f>'First year projections'!F52</f>
        <v>0</v>
      </c>
      <c r="G55" s="79">
        <f>'First year projections'!G52</f>
        <v>0</v>
      </c>
      <c r="H55" s="79">
        <f>'First year projections'!H52</f>
        <v>0</v>
      </c>
      <c r="I55" s="79">
        <f>'First year projections'!I52</f>
        <v>0</v>
      </c>
      <c r="J55" s="79">
        <f>'First year projections'!J52</f>
        <v>0</v>
      </c>
      <c r="K55" s="79">
        <f>'First year projections'!K52</f>
        <v>0</v>
      </c>
      <c r="L55" s="79">
        <f>'First year projections'!L52</f>
        <v>0</v>
      </c>
      <c r="M55" s="79">
        <f>'First year projections'!M52</f>
        <v>0</v>
      </c>
      <c r="N55" s="79">
        <f>'First year projections'!N52</f>
        <v>0</v>
      </c>
      <c r="O55" s="79">
        <f>'First year projections'!O52</f>
        <v>0</v>
      </c>
      <c r="P55" s="79">
        <f>'First year projections'!P52</f>
        <v>0</v>
      </c>
      <c r="Q55" s="80"/>
      <c r="R55" s="80">
        <f>'First year projections'!R52</f>
        <v>0</v>
      </c>
    </row>
    <row r="56" spans="1:18" ht="14.4" x14ac:dyDescent="0.3">
      <c r="A56" s="73"/>
      <c r="B56" s="73"/>
      <c r="C56" s="239" t="str">
        <f>'First year projections'!C53</f>
        <v>Rent</v>
      </c>
      <c r="D56" s="239"/>
      <c r="E56" s="80">
        <f>'First year projections'!E53</f>
        <v>0</v>
      </c>
      <c r="F56" s="80">
        <f>'First year projections'!F53</f>
        <v>0</v>
      </c>
      <c r="G56" s="80">
        <f>'First year projections'!G53</f>
        <v>0</v>
      </c>
      <c r="H56" s="80">
        <f>'First year projections'!H53</f>
        <v>0</v>
      </c>
      <c r="I56" s="80">
        <f>'First year projections'!I53</f>
        <v>0</v>
      </c>
      <c r="J56" s="80">
        <f>'First year projections'!J53</f>
        <v>0</v>
      </c>
      <c r="K56" s="80">
        <f>'First year projections'!K53</f>
        <v>0</v>
      </c>
      <c r="L56" s="80">
        <f>'First year projections'!L53</f>
        <v>0</v>
      </c>
      <c r="M56" s="80">
        <f>'First year projections'!M53</f>
        <v>0</v>
      </c>
      <c r="N56" s="80">
        <f>'First year projections'!N53</f>
        <v>0</v>
      </c>
      <c r="O56" s="80">
        <f>'First year projections'!O53</f>
        <v>0</v>
      </c>
      <c r="P56" s="80">
        <f>'First year projections'!P53</f>
        <v>0</v>
      </c>
      <c r="Q56" s="80"/>
      <c r="R56" s="80">
        <f>'First year projections'!R53</f>
        <v>0</v>
      </c>
    </row>
    <row r="57" spans="1:18" ht="14.4" x14ac:dyDescent="0.3">
      <c r="A57" s="73"/>
      <c r="B57" s="73"/>
      <c r="C57" s="73" t="str">
        <f>'First year projections'!C54</f>
        <v>Advertising/Marketing</v>
      </c>
      <c r="D57" s="237"/>
      <c r="E57" s="80">
        <f>'First year projections'!E54</f>
        <v>0</v>
      </c>
      <c r="F57" s="80">
        <f>'First year projections'!F54</f>
        <v>0</v>
      </c>
      <c r="G57" s="80">
        <f>'First year projections'!G54</f>
        <v>0</v>
      </c>
      <c r="H57" s="80">
        <f>'First year projections'!H54</f>
        <v>0</v>
      </c>
      <c r="I57" s="80">
        <f>'First year projections'!I54</f>
        <v>0</v>
      </c>
      <c r="J57" s="80">
        <f>'First year projections'!J54</f>
        <v>0</v>
      </c>
      <c r="K57" s="80">
        <f>'First year projections'!K54</f>
        <v>0</v>
      </c>
      <c r="L57" s="80">
        <f>'First year projections'!L54</f>
        <v>0</v>
      </c>
      <c r="M57" s="80">
        <f>'First year projections'!M54</f>
        <v>0</v>
      </c>
      <c r="N57" s="80">
        <f>'First year projections'!N54</f>
        <v>0</v>
      </c>
      <c r="O57" s="80">
        <f>'First year projections'!O54</f>
        <v>0</v>
      </c>
      <c r="P57" s="80">
        <f>'First year projections'!P54</f>
        <v>0</v>
      </c>
      <c r="Q57" s="80"/>
      <c r="R57" s="80">
        <f>'First year projections'!R54</f>
        <v>0</v>
      </c>
    </row>
    <row r="58" spans="1:18" ht="14.4" x14ac:dyDescent="0.3">
      <c r="A58" s="73"/>
      <c r="B58" s="73"/>
      <c r="C58" s="73" t="str">
        <f>'First year projections'!C55</f>
        <v>Professional Services And Fees (Legal/Acct)</v>
      </c>
      <c r="D58" s="237"/>
      <c r="E58" s="93">
        <f>'First year projections'!E55</f>
        <v>0</v>
      </c>
      <c r="F58" s="93">
        <f>'First year projections'!F55</f>
        <v>0</v>
      </c>
      <c r="G58" s="93">
        <f>'First year projections'!G55</f>
        <v>0</v>
      </c>
      <c r="H58" s="93">
        <f>'First year projections'!H55</f>
        <v>0</v>
      </c>
      <c r="I58" s="93">
        <f>'First year projections'!I55</f>
        <v>0</v>
      </c>
      <c r="J58" s="93">
        <f>'First year projections'!J55</f>
        <v>0</v>
      </c>
      <c r="K58" s="93">
        <f>'First year projections'!K55</f>
        <v>0</v>
      </c>
      <c r="L58" s="93">
        <f>'First year projections'!L55</f>
        <v>0</v>
      </c>
      <c r="M58" s="93">
        <f>'First year projections'!M55</f>
        <v>0</v>
      </c>
      <c r="N58" s="93">
        <f>'First year projections'!N55</f>
        <v>0</v>
      </c>
      <c r="O58" s="93">
        <f>'First year projections'!O55</f>
        <v>0</v>
      </c>
      <c r="P58" s="93">
        <f>'First year projections'!P55</f>
        <v>0</v>
      </c>
      <c r="Q58" s="80"/>
      <c r="R58" s="80">
        <f>'First year projections'!R55</f>
        <v>0</v>
      </c>
    </row>
    <row r="59" spans="1:18" ht="14.4" x14ac:dyDescent="0.3">
      <c r="A59" s="73"/>
      <c r="B59" s="73"/>
      <c r="C59" s="73" t="str">
        <f>'First year projections'!C56</f>
        <v>Prop &amp; Liab Insurance</v>
      </c>
      <c r="D59" s="237"/>
      <c r="E59" s="92">
        <f>'First year projections'!E56</f>
        <v>30</v>
      </c>
      <c r="F59" s="92">
        <f>'First year projections'!F56</f>
        <v>30</v>
      </c>
      <c r="G59" s="92">
        <f>'First year projections'!G56</f>
        <v>30</v>
      </c>
      <c r="H59" s="92">
        <f>'First year projections'!H56</f>
        <v>30</v>
      </c>
      <c r="I59" s="92">
        <f>'First year projections'!I56</f>
        <v>30</v>
      </c>
      <c r="J59" s="92">
        <f>'First year projections'!J56</f>
        <v>30</v>
      </c>
      <c r="K59" s="92">
        <f>'First year projections'!K56</f>
        <v>30</v>
      </c>
      <c r="L59" s="92">
        <f>'First year projections'!L56</f>
        <v>30</v>
      </c>
      <c r="M59" s="92">
        <f>'First year projections'!M56</f>
        <v>30</v>
      </c>
      <c r="N59" s="92">
        <f>'First year projections'!N56</f>
        <v>30</v>
      </c>
      <c r="O59" s="92">
        <f>'First year projections'!O56</f>
        <v>30</v>
      </c>
      <c r="P59" s="92">
        <f>'First year projections'!P56</f>
        <v>30</v>
      </c>
      <c r="Q59" s="80"/>
      <c r="R59" s="80">
        <f>'First year projections'!R56</f>
        <v>360</v>
      </c>
    </row>
    <row r="60" spans="1:18" ht="14.4" x14ac:dyDescent="0.3">
      <c r="A60" s="73"/>
      <c r="B60" s="73"/>
      <c r="C60" s="73" t="str">
        <f>'First year projections'!C57</f>
        <v>Website Hosting</v>
      </c>
      <c r="D60" s="237"/>
      <c r="E60" s="92">
        <f>'First year projections'!E57</f>
        <v>50</v>
      </c>
      <c r="F60" s="92">
        <f>'First year projections'!F57</f>
        <v>50</v>
      </c>
      <c r="G60" s="92">
        <f>'First year projections'!G57</f>
        <v>50</v>
      </c>
      <c r="H60" s="92">
        <f>'First year projections'!H57</f>
        <v>50</v>
      </c>
      <c r="I60" s="92">
        <f>'First year projections'!I57</f>
        <v>50</v>
      </c>
      <c r="J60" s="92">
        <f>'First year projections'!J57</f>
        <v>50</v>
      </c>
      <c r="K60" s="92">
        <f>'First year projections'!K57</f>
        <v>50</v>
      </c>
      <c r="L60" s="92">
        <f>'First year projections'!L57</f>
        <v>50</v>
      </c>
      <c r="M60" s="92">
        <f>'First year projections'!M57</f>
        <v>50</v>
      </c>
      <c r="N60" s="92">
        <f>'First year projections'!N57</f>
        <v>50</v>
      </c>
      <c r="O60" s="92">
        <f>'First year projections'!O57</f>
        <v>50</v>
      </c>
      <c r="P60" s="92">
        <f>'First year projections'!P57</f>
        <v>50</v>
      </c>
      <c r="Q60" s="80"/>
      <c r="R60" s="80">
        <f>'First year projections'!R57</f>
        <v>600</v>
      </c>
    </row>
    <row r="61" spans="1:18" ht="14.4" x14ac:dyDescent="0.3">
      <c r="A61" s="73"/>
      <c r="B61" s="73"/>
      <c r="C61" s="73" t="str">
        <f>'First year projections'!C58</f>
        <v>Heating</v>
      </c>
      <c r="D61" s="237"/>
      <c r="E61" s="92">
        <f>'First year projections'!E58</f>
        <v>0</v>
      </c>
      <c r="F61" s="92">
        <f>'First year projections'!F58</f>
        <v>0</v>
      </c>
      <c r="G61" s="92">
        <f>'First year projections'!G58</f>
        <v>0</v>
      </c>
      <c r="H61" s="92">
        <f>'First year projections'!H58</f>
        <v>0</v>
      </c>
      <c r="I61" s="92">
        <f>'First year projections'!I58</f>
        <v>0</v>
      </c>
      <c r="J61" s="92">
        <f>'First year projections'!J58</f>
        <v>0</v>
      </c>
      <c r="K61" s="92">
        <f>'First year projections'!K58</f>
        <v>0</v>
      </c>
      <c r="L61" s="92">
        <f>'First year projections'!L58</f>
        <v>0</v>
      </c>
      <c r="M61" s="92">
        <f>'First year projections'!M58</f>
        <v>0</v>
      </c>
      <c r="N61" s="92">
        <f>'First year projections'!N58</f>
        <v>0</v>
      </c>
      <c r="O61" s="92">
        <f>'First year projections'!O58</f>
        <v>0</v>
      </c>
      <c r="P61" s="92">
        <f>'First year projections'!P58</f>
        <v>0</v>
      </c>
      <c r="Q61" s="80"/>
      <c r="R61" s="80">
        <f>'First year projections'!R58</f>
        <v>0</v>
      </c>
    </row>
    <row r="62" spans="1:18" ht="14.4" x14ac:dyDescent="0.3">
      <c r="A62" s="73"/>
      <c r="B62" s="73"/>
      <c r="C62" s="73" t="str">
        <f>'First year projections'!C59</f>
        <v>Electric</v>
      </c>
      <c r="D62" s="237"/>
      <c r="E62" s="92">
        <f>'First year projections'!E59</f>
        <v>0</v>
      </c>
      <c r="F62" s="92">
        <f>'First year projections'!F59</f>
        <v>0</v>
      </c>
      <c r="G62" s="92">
        <f>'First year projections'!G59</f>
        <v>0</v>
      </c>
      <c r="H62" s="92">
        <f>'First year projections'!H59</f>
        <v>0</v>
      </c>
      <c r="I62" s="92">
        <f>'First year projections'!I59</f>
        <v>0</v>
      </c>
      <c r="J62" s="92">
        <f>'First year projections'!J59</f>
        <v>0</v>
      </c>
      <c r="K62" s="92">
        <f>'First year projections'!K59</f>
        <v>0</v>
      </c>
      <c r="L62" s="92">
        <f>'First year projections'!L59</f>
        <v>0</v>
      </c>
      <c r="M62" s="92">
        <f>'First year projections'!M59</f>
        <v>0</v>
      </c>
      <c r="N62" s="92">
        <f>'First year projections'!N59</f>
        <v>0</v>
      </c>
      <c r="O62" s="92">
        <f>'First year projections'!O59</f>
        <v>0</v>
      </c>
      <c r="P62" s="92">
        <f>'First year projections'!P59</f>
        <v>0</v>
      </c>
      <c r="Q62" s="80"/>
      <c r="R62" s="80">
        <f>'First year projections'!R59</f>
        <v>0</v>
      </c>
    </row>
    <row r="63" spans="1:18" ht="14.4" x14ac:dyDescent="0.3">
      <c r="A63" s="73"/>
      <c r="B63" s="73"/>
      <c r="C63" s="73" t="str">
        <f>'First year projections'!C60</f>
        <v>Office Expense</v>
      </c>
      <c r="D63" s="237"/>
      <c r="E63" s="92">
        <f>'First year projections'!E60</f>
        <v>0</v>
      </c>
      <c r="F63" s="92">
        <f>'First year projections'!F60</f>
        <v>0</v>
      </c>
      <c r="G63" s="92">
        <f>'First year projections'!G60</f>
        <v>0</v>
      </c>
      <c r="H63" s="92">
        <f>'First year projections'!H60</f>
        <v>0</v>
      </c>
      <c r="I63" s="92">
        <f>'First year projections'!I60</f>
        <v>0</v>
      </c>
      <c r="J63" s="92">
        <f>'First year projections'!J60</f>
        <v>0</v>
      </c>
      <c r="K63" s="92">
        <f>'First year projections'!K60</f>
        <v>0</v>
      </c>
      <c r="L63" s="92">
        <f>'First year projections'!L60</f>
        <v>0</v>
      </c>
      <c r="M63" s="92">
        <f>'First year projections'!M60</f>
        <v>0</v>
      </c>
      <c r="N63" s="92">
        <f>'First year projections'!N60</f>
        <v>0</v>
      </c>
      <c r="O63" s="92">
        <f>'First year projections'!O60</f>
        <v>0</v>
      </c>
      <c r="P63" s="92">
        <f>'First year projections'!P60</f>
        <v>0</v>
      </c>
      <c r="Q63" s="80"/>
      <c r="R63" s="80">
        <f>'First year projections'!R60</f>
        <v>0</v>
      </c>
    </row>
    <row r="64" spans="1:18" ht="15" customHeight="1" x14ac:dyDescent="0.3">
      <c r="A64" s="237"/>
      <c r="B64" s="237"/>
      <c r="C64" s="73" t="str">
        <f>'First year projections'!C61</f>
        <v>Telephone/Fax</v>
      </c>
      <c r="D64" s="237"/>
      <c r="E64" s="242">
        <f>'First year projections'!E61</f>
        <v>0</v>
      </c>
      <c r="F64" s="242">
        <f>'First year projections'!F61</f>
        <v>0</v>
      </c>
      <c r="G64" s="242">
        <f>'First year projections'!G61</f>
        <v>0</v>
      </c>
      <c r="H64" s="242">
        <f>'First year projections'!H61</f>
        <v>0</v>
      </c>
      <c r="I64" s="242">
        <f>'First year projections'!I61</f>
        <v>0</v>
      </c>
      <c r="J64" s="242">
        <f>'First year projections'!J61</f>
        <v>0</v>
      </c>
      <c r="K64" s="242">
        <f>'First year projections'!K61</f>
        <v>0</v>
      </c>
      <c r="L64" s="242">
        <f>'First year projections'!L61</f>
        <v>0</v>
      </c>
      <c r="M64" s="242">
        <f>'First year projections'!M61</f>
        <v>0</v>
      </c>
      <c r="N64" s="242">
        <f>'First year projections'!N61</f>
        <v>0</v>
      </c>
      <c r="O64" s="242">
        <f>'First year projections'!O61</f>
        <v>0</v>
      </c>
      <c r="P64" s="242">
        <f>'First year projections'!P61</f>
        <v>0</v>
      </c>
      <c r="Q64" s="237"/>
      <c r="R64" s="242">
        <f>'First year projections'!R61</f>
        <v>0</v>
      </c>
    </row>
    <row r="65" spans="1:19" ht="14.4" x14ac:dyDescent="0.3">
      <c r="A65" s="73"/>
      <c r="B65" s="73"/>
      <c r="C65" s="73" t="str">
        <f>'First year projections'!C62</f>
        <v>Scheduling Software</v>
      </c>
      <c r="D65" s="237"/>
      <c r="E65" s="92">
        <f>'First year projections'!E62</f>
        <v>0</v>
      </c>
      <c r="F65" s="92">
        <f>'First year projections'!F62</f>
        <v>0</v>
      </c>
      <c r="G65" s="92">
        <f>'First year projections'!G62</f>
        <v>0</v>
      </c>
      <c r="H65" s="92">
        <f>'First year projections'!H62</f>
        <v>0</v>
      </c>
      <c r="I65" s="92">
        <f>'First year projections'!I62</f>
        <v>0</v>
      </c>
      <c r="J65" s="92">
        <f>'First year projections'!J62</f>
        <v>0</v>
      </c>
      <c r="K65" s="92">
        <f>'First year projections'!K62</f>
        <v>0</v>
      </c>
      <c r="L65" s="92">
        <f>'First year projections'!L62</f>
        <v>0</v>
      </c>
      <c r="M65" s="92">
        <f>'First year projections'!M62</f>
        <v>0</v>
      </c>
      <c r="N65" s="92">
        <f>'First year projections'!N62</f>
        <v>0</v>
      </c>
      <c r="O65" s="92">
        <f>'First year projections'!O62</f>
        <v>0</v>
      </c>
      <c r="P65" s="92">
        <f>'First year projections'!P62</f>
        <v>0</v>
      </c>
      <c r="Q65" s="80"/>
      <c r="R65" s="80">
        <f>'First year projections'!R62</f>
        <v>0</v>
      </c>
      <c r="S65" s="237"/>
    </row>
    <row r="66" spans="1:19" ht="14.4" x14ac:dyDescent="0.3">
      <c r="A66" s="73"/>
      <c r="B66" s="73"/>
      <c r="C66" s="73" t="str">
        <f>'First year projections'!C63</f>
        <v>Vehicle Expense</v>
      </c>
      <c r="D66" s="237"/>
      <c r="E66" s="92">
        <f>'First year projections'!E63</f>
        <v>0</v>
      </c>
      <c r="F66" s="92">
        <f>'First year projections'!F63</f>
        <v>0</v>
      </c>
      <c r="G66" s="92">
        <f>'First year projections'!G63</f>
        <v>0</v>
      </c>
      <c r="H66" s="92">
        <f>'First year projections'!H63</f>
        <v>0</v>
      </c>
      <c r="I66" s="92">
        <f>'First year projections'!I63</f>
        <v>0</v>
      </c>
      <c r="J66" s="92">
        <f>'First year projections'!J63</f>
        <v>0</v>
      </c>
      <c r="K66" s="92">
        <f>'First year projections'!K63</f>
        <v>0</v>
      </c>
      <c r="L66" s="92">
        <f>'First year projections'!L63</f>
        <v>0</v>
      </c>
      <c r="M66" s="92">
        <f>'First year projections'!M63</f>
        <v>0</v>
      </c>
      <c r="N66" s="92">
        <f>'First year projections'!N63</f>
        <v>0</v>
      </c>
      <c r="O66" s="92">
        <f>'First year projections'!O63</f>
        <v>0</v>
      </c>
      <c r="P66" s="92">
        <f>'First year projections'!P63</f>
        <v>0</v>
      </c>
      <c r="Q66" s="80"/>
      <c r="R66" s="80">
        <f>'First year projections'!R63</f>
        <v>0</v>
      </c>
      <c r="S66" s="237"/>
    </row>
    <row r="67" spans="1:19" ht="14.4" x14ac:dyDescent="0.3">
      <c r="A67" s="73"/>
      <c r="B67" s="73"/>
      <c r="C67" s="73" t="str">
        <f>'First year projections'!C64</f>
        <v>Supplies</v>
      </c>
      <c r="D67" s="237"/>
      <c r="E67" s="92">
        <f>'First year projections'!E64</f>
        <v>0</v>
      </c>
      <c r="F67" s="92">
        <f>'First year projections'!F64</f>
        <v>0</v>
      </c>
      <c r="G67" s="92">
        <f>'First year projections'!G64</f>
        <v>0</v>
      </c>
      <c r="H67" s="92">
        <f>'First year projections'!H64</f>
        <v>0</v>
      </c>
      <c r="I67" s="92">
        <f>'First year projections'!I64</f>
        <v>0</v>
      </c>
      <c r="J67" s="92">
        <f>'First year projections'!J64</f>
        <v>0</v>
      </c>
      <c r="K67" s="92">
        <f>'First year projections'!K64</f>
        <v>0</v>
      </c>
      <c r="L67" s="92">
        <f>'First year projections'!L64</f>
        <v>0</v>
      </c>
      <c r="M67" s="92">
        <f>'First year projections'!M64</f>
        <v>0</v>
      </c>
      <c r="N67" s="92">
        <f>'First year projections'!N64</f>
        <v>0</v>
      </c>
      <c r="O67" s="92">
        <f>'First year projections'!O64</f>
        <v>0</v>
      </c>
      <c r="P67" s="92">
        <f>'First year projections'!P64</f>
        <v>0</v>
      </c>
      <c r="Q67" s="80"/>
      <c r="R67" s="80">
        <f>'First year projections'!R64</f>
        <v>0</v>
      </c>
      <c r="S67" s="237"/>
    </row>
    <row r="68" spans="1:19" ht="14.4" x14ac:dyDescent="0.3">
      <c r="A68" s="73"/>
      <c r="B68" s="73"/>
      <c r="C68" s="73" t="str">
        <f>'First year projections'!C65</f>
        <v xml:space="preserve">Interest from Amort Schedule (Loan 1) </v>
      </c>
      <c r="D68" s="237"/>
      <c r="E68" s="92">
        <f>'First year projections'!E65</f>
        <v>0</v>
      </c>
      <c r="F68" s="92">
        <f>'First year projections'!F65</f>
        <v>0</v>
      </c>
      <c r="G68" s="92" t="str">
        <f>'First year projections'!G65</f>
        <v/>
      </c>
      <c r="H68" s="92" t="str">
        <f>'First year projections'!H65</f>
        <v/>
      </c>
      <c r="I68" s="92" t="str">
        <f>'First year projections'!I65</f>
        <v/>
      </c>
      <c r="J68" s="92" t="str">
        <f>'First year projections'!J65</f>
        <v/>
      </c>
      <c r="K68" s="92" t="str">
        <f>'First year projections'!K65</f>
        <v/>
      </c>
      <c r="L68" s="92" t="str">
        <f>'First year projections'!L65</f>
        <v/>
      </c>
      <c r="M68" s="92" t="str">
        <f>'First year projections'!M65</f>
        <v/>
      </c>
      <c r="N68" s="92" t="str">
        <f>'First year projections'!N65</f>
        <v/>
      </c>
      <c r="O68" s="92" t="str">
        <f>'First year projections'!O65</f>
        <v/>
      </c>
      <c r="P68" s="92" t="str">
        <f>'First year projections'!P65</f>
        <v/>
      </c>
      <c r="Q68" s="80"/>
      <c r="R68" s="80">
        <f>'First year projections'!R65</f>
        <v>0</v>
      </c>
      <c r="S68" s="237"/>
    </row>
    <row r="69" spans="1:19" ht="14.4" x14ac:dyDescent="0.3">
      <c r="A69" s="73"/>
      <c r="B69" s="73"/>
      <c r="C69" s="73" t="str">
        <f>'First year projections'!C66</f>
        <v>Depreciation</v>
      </c>
      <c r="D69" s="237"/>
      <c r="E69" s="92">
        <f>'First year projections'!E66</f>
        <v>0</v>
      </c>
      <c r="F69" s="92">
        <f>'First year projections'!F66</f>
        <v>0</v>
      </c>
      <c r="G69" s="92">
        <f>'First year projections'!G66</f>
        <v>0</v>
      </c>
      <c r="H69" s="92">
        <f>'First year projections'!H66</f>
        <v>0</v>
      </c>
      <c r="I69" s="92">
        <f>'First year projections'!I66</f>
        <v>0</v>
      </c>
      <c r="J69" s="92">
        <f>'First year projections'!J66</f>
        <v>0</v>
      </c>
      <c r="K69" s="92">
        <f>'First year projections'!K66</f>
        <v>0</v>
      </c>
      <c r="L69" s="92">
        <f>'First year projections'!L66</f>
        <v>0</v>
      </c>
      <c r="M69" s="92">
        <f>'First year projections'!M66</f>
        <v>0</v>
      </c>
      <c r="N69" s="92">
        <f>'First year projections'!N66</f>
        <v>0</v>
      </c>
      <c r="O69" s="92">
        <f>'First year projections'!O66</f>
        <v>0</v>
      </c>
      <c r="P69" s="92">
        <f>'First year projections'!P66</f>
        <v>0</v>
      </c>
      <c r="Q69" s="80"/>
      <c r="R69" s="80">
        <f>'First year projections'!R66</f>
        <v>0</v>
      </c>
      <c r="S69" s="237"/>
    </row>
    <row r="70" spans="1:19" ht="14.4" x14ac:dyDescent="0.3">
      <c r="A70" s="73"/>
      <c r="B70" s="73"/>
      <c r="C70" s="73" t="str">
        <f>'First year projections'!C67</f>
        <v>Credit card fees</v>
      </c>
      <c r="D70" s="237"/>
      <c r="E70" s="94" t="e">
        <f>'First year projections'!E67</f>
        <v>#VALUE!</v>
      </c>
      <c r="F70" s="94" t="e">
        <f>'First year projections'!F67</f>
        <v>#VALUE!</v>
      </c>
      <c r="G70" s="94" t="e">
        <f>'First year projections'!G67</f>
        <v>#VALUE!</v>
      </c>
      <c r="H70" s="94" t="e">
        <f>'First year projections'!H67</f>
        <v>#VALUE!</v>
      </c>
      <c r="I70" s="94" t="e">
        <f>'First year projections'!I67</f>
        <v>#VALUE!</v>
      </c>
      <c r="J70" s="94" t="e">
        <f>'First year projections'!J67</f>
        <v>#VALUE!</v>
      </c>
      <c r="K70" s="94" t="e">
        <f>'First year projections'!K67</f>
        <v>#VALUE!</v>
      </c>
      <c r="L70" s="94" t="e">
        <f>'First year projections'!L67</f>
        <v>#VALUE!</v>
      </c>
      <c r="M70" s="94" t="e">
        <f>'First year projections'!M67</f>
        <v>#VALUE!</v>
      </c>
      <c r="N70" s="94" t="e">
        <f>'First year projections'!N67</f>
        <v>#VALUE!</v>
      </c>
      <c r="O70" s="94" t="e">
        <f>'First year projections'!O67</f>
        <v>#VALUE!</v>
      </c>
      <c r="P70" s="94" t="e">
        <f>'First year projections'!P67</f>
        <v>#VALUE!</v>
      </c>
      <c r="Q70" s="80"/>
      <c r="R70" s="80" t="e">
        <f>'First year projections'!R67</f>
        <v>#VALUE!</v>
      </c>
      <c r="S70" s="237"/>
    </row>
    <row r="71" spans="1:19" ht="14.4" x14ac:dyDescent="0.3">
      <c r="A71" s="73"/>
      <c r="B71" s="73"/>
      <c r="C71" s="73" t="str">
        <f>'First year projections'!C68</f>
        <v>Other Misc Expenses</v>
      </c>
      <c r="D71" s="237"/>
      <c r="E71" s="92">
        <f>'First year projections'!E68</f>
        <v>20</v>
      </c>
      <c r="F71" s="92">
        <f>'First year projections'!F68</f>
        <v>20</v>
      </c>
      <c r="G71" s="92">
        <f>'First year projections'!G68</f>
        <v>20</v>
      </c>
      <c r="H71" s="92">
        <f>'First year projections'!H68</f>
        <v>20</v>
      </c>
      <c r="I71" s="92">
        <f>'First year projections'!I68</f>
        <v>20</v>
      </c>
      <c r="J71" s="92">
        <f>'First year projections'!J68</f>
        <v>20</v>
      </c>
      <c r="K71" s="92">
        <f>'First year projections'!K68</f>
        <v>20</v>
      </c>
      <c r="L71" s="92">
        <f>'First year projections'!L68</f>
        <v>20</v>
      </c>
      <c r="M71" s="92">
        <f>'First year projections'!M68</f>
        <v>20</v>
      </c>
      <c r="N71" s="92">
        <f>'First year projections'!N68</f>
        <v>20</v>
      </c>
      <c r="O71" s="92">
        <f>'First year projections'!O68</f>
        <v>20</v>
      </c>
      <c r="P71" s="92">
        <f>'First year projections'!P68</f>
        <v>20</v>
      </c>
      <c r="Q71" s="80"/>
      <c r="R71" s="80">
        <f>'First year projections'!R68</f>
        <v>240</v>
      </c>
      <c r="S71" s="237"/>
    </row>
    <row r="72" spans="1:19" ht="14.4" x14ac:dyDescent="0.3">
      <c r="A72" s="73"/>
      <c r="B72" s="73"/>
      <c r="C72" s="243" t="str">
        <f>'First year projections'!C69</f>
        <v>Contingency</v>
      </c>
      <c r="D72" s="243"/>
      <c r="E72" s="95" t="e">
        <f>'First year projections'!E69</f>
        <v>#VALUE!</v>
      </c>
      <c r="F72" s="95" t="e">
        <f>'First year projections'!F69</f>
        <v>#VALUE!</v>
      </c>
      <c r="G72" s="95" t="e">
        <f>'First year projections'!G69</f>
        <v>#VALUE!</v>
      </c>
      <c r="H72" s="95" t="e">
        <f>'First year projections'!H69</f>
        <v>#VALUE!</v>
      </c>
      <c r="I72" s="95" t="e">
        <f>'First year projections'!I69</f>
        <v>#VALUE!</v>
      </c>
      <c r="J72" s="95" t="e">
        <f>'First year projections'!J69</f>
        <v>#VALUE!</v>
      </c>
      <c r="K72" s="95" t="e">
        <f>'First year projections'!K69</f>
        <v>#VALUE!</v>
      </c>
      <c r="L72" s="95" t="e">
        <f>'First year projections'!L69</f>
        <v>#VALUE!</v>
      </c>
      <c r="M72" s="95" t="e">
        <f>'First year projections'!M69</f>
        <v>#VALUE!</v>
      </c>
      <c r="N72" s="95" t="e">
        <f>'First year projections'!N69</f>
        <v>#VALUE!</v>
      </c>
      <c r="O72" s="95" t="e">
        <f>'First year projections'!O69</f>
        <v>#VALUE!</v>
      </c>
      <c r="P72" s="95" t="e">
        <f>'First year projections'!P69</f>
        <v>#VALUE!</v>
      </c>
      <c r="Q72" s="80"/>
      <c r="R72" s="85" t="e">
        <f>'First year projections'!R69</f>
        <v>#VALUE!</v>
      </c>
      <c r="S72" s="237"/>
    </row>
    <row r="73" spans="1:19" ht="14.4" x14ac:dyDescent="0.3">
      <c r="A73" s="73"/>
      <c r="B73" s="73" t="str">
        <f>'First year projections'!B70</f>
        <v>Total Expenses</v>
      </c>
      <c r="C73" s="237"/>
      <c r="D73" s="237"/>
      <c r="E73" s="79" t="e">
        <f>'First year projections'!E70</f>
        <v>#VALUE!</v>
      </c>
      <c r="F73" s="79" t="e">
        <f>'First year projections'!F70</f>
        <v>#VALUE!</v>
      </c>
      <c r="G73" s="79" t="e">
        <f>'First year projections'!G70</f>
        <v>#VALUE!</v>
      </c>
      <c r="H73" s="79" t="e">
        <f>'First year projections'!H70</f>
        <v>#VALUE!</v>
      </c>
      <c r="I73" s="79" t="e">
        <f>'First year projections'!I70</f>
        <v>#VALUE!</v>
      </c>
      <c r="J73" s="79" t="e">
        <f>'First year projections'!J70</f>
        <v>#VALUE!</v>
      </c>
      <c r="K73" s="79" t="e">
        <f>'First year projections'!K70</f>
        <v>#VALUE!</v>
      </c>
      <c r="L73" s="79" t="e">
        <f>'First year projections'!L70</f>
        <v>#VALUE!</v>
      </c>
      <c r="M73" s="79" t="e">
        <f>'First year projections'!M70</f>
        <v>#VALUE!</v>
      </c>
      <c r="N73" s="79" t="e">
        <f>'First year projections'!N70</f>
        <v>#VALUE!</v>
      </c>
      <c r="O73" s="79" t="e">
        <f>'First year projections'!O70</f>
        <v>#VALUE!</v>
      </c>
      <c r="P73" s="79" t="e">
        <f>'First year projections'!P70</f>
        <v>#VALUE!</v>
      </c>
      <c r="Q73" s="80"/>
      <c r="R73" s="80" t="e">
        <f>'First year projections'!R70</f>
        <v>#VALUE!</v>
      </c>
      <c r="S73" s="242"/>
    </row>
    <row r="74" spans="1:19" ht="14.4" x14ac:dyDescent="0.3">
      <c r="A74" s="73"/>
      <c r="B74" s="73"/>
      <c r="C74" s="237"/>
      <c r="D74" s="237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 t="e">
        <f>'First year projections'!#REF!</f>
        <v>#REF!</v>
      </c>
      <c r="S74" s="237"/>
    </row>
    <row r="75" spans="1:19" ht="14.4" x14ac:dyDescent="0.3">
      <c r="A75" s="73"/>
      <c r="B75" s="73" t="str">
        <f>'First year projections'!B71</f>
        <v>Pre-tax profit</v>
      </c>
      <c r="C75" s="237"/>
      <c r="D75" s="237"/>
      <c r="E75" s="79" t="e">
        <f>'First year projections'!E71</f>
        <v>#VALUE!</v>
      </c>
      <c r="F75" s="79" t="e">
        <f>'First year projections'!F71</f>
        <v>#VALUE!</v>
      </c>
      <c r="G75" s="79" t="e">
        <f>'First year projections'!G71</f>
        <v>#VALUE!</v>
      </c>
      <c r="H75" s="79" t="e">
        <f>'First year projections'!H71</f>
        <v>#VALUE!</v>
      </c>
      <c r="I75" s="79" t="e">
        <f>'First year projections'!I71</f>
        <v>#VALUE!</v>
      </c>
      <c r="J75" s="79" t="e">
        <f>'First year projections'!J71</f>
        <v>#VALUE!</v>
      </c>
      <c r="K75" s="79" t="e">
        <f>'First year projections'!K71</f>
        <v>#VALUE!</v>
      </c>
      <c r="L75" s="79" t="e">
        <f>'First year projections'!L71</f>
        <v>#VALUE!</v>
      </c>
      <c r="M75" s="79" t="e">
        <f>'First year projections'!M71</f>
        <v>#VALUE!</v>
      </c>
      <c r="N75" s="79" t="e">
        <f>'First year projections'!N71</f>
        <v>#VALUE!</v>
      </c>
      <c r="O75" s="79" t="e">
        <f>'First year projections'!O71</f>
        <v>#VALUE!</v>
      </c>
      <c r="P75" s="79" t="e">
        <f>'First year projections'!P71</f>
        <v>#VALUE!</v>
      </c>
      <c r="Q75" s="80"/>
      <c r="R75" s="80" t="e">
        <f>'First year projections'!R71</f>
        <v>#VALUE!</v>
      </c>
      <c r="S75" s="237"/>
    </row>
    <row r="76" spans="1:19" ht="14.4" x14ac:dyDescent="0.3">
      <c r="A76" s="73"/>
      <c r="B76" s="73"/>
      <c r="C76" s="237"/>
      <c r="D76" s="237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 t="str">
        <f>'First year projections'!R74</f>
        <v xml:space="preserve"> </v>
      </c>
      <c r="S76" s="237"/>
    </row>
    <row r="77" spans="1:19" ht="14.4" x14ac:dyDescent="0.3">
      <c r="A77" s="73"/>
      <c r="B77" s="73" t="s">
        <v>140</v>
      </c>
      <c r="C77" s="237"/>
      <c r="D77" s="237"/>
      <c r="E77" s="80" t="e">
        <f>E75</f>
        <v>#VALUE!</v>
      </c>
      <c r="F77" s="80" t="e">
        <f>E77+F75</f>
        <v>#VALUE!</v>
      </c>
      <c r="G77" s="80" t="e">
        <f t="shared" ref="G77:P77" si="0">F77+G75</f>
        <v>#VALUE!</v>
      </c>
      <c r="H77" s="80" t="e">
        <f t="shared" si="0"/>
        <v>#VALUE!</v>
      </c>
      <c r="I77" s="80" t="e">
        <f t="shared" si="0"/>
        <v>#VALUE!</v>
      </c>
      <c r="J77" s="80" t="e">
        <f t="shared" si="0"/>
        <v>#VALUE!</v>
      </c>
      <c r="K77" s="80" t="e">
        <f t="shared" si="0"/>
        <v>#VALUE!</v>
      </c>
      <c r="L77" s="80" t="e">
        <f t="shared" si="0"/>
        <v>#VALUE!</v>
      </c>
      <c r="M77" s="80" t="e">
        <f t="shared" si="0"/>
        <v>#VALUE!</v>
      </c>
      <c r="N77" s="80" t="e">
        <f t="shared" si="0"/>
        <v>#VALUE!</v>
      </c>
      <c r="O77" s="80" t="e">
        <f t="shared" si="0"/>
        <v>#VALUE!</v>
      </c>
      <c r="P77" s="80" t="e">
        <f t="shared" si="0"/>
        <v>#VALUE!</v>
      </c>
      <c r="Q77" s="80"/>
      <c r="R77" s="80"/>
      <c r="S77" s="237"/>
    </row>
    <row r="78" spans="1:19" ht="14.4" x14ac:dyDescent="0.3">
      <c r="A78" s="73"/>
      <c r="B78" s="73"/>
      <c r="C78" s="237"/>
      <c r="D78" s="237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237"/>
      <c r="R78" s="237"/>
      <c r="S78" s="237"/>
    </row>
    <row r="79" spans="1:19" ht="14.4" x14ac:dyDescent="0.3">
      <c r="A79" s="73" t="str">
        <f>'First year projections'!A84</f>
        <v>*</v>
      </c>
      <c r="B79" s="73"/>
      <c r="C79" s="237" t="str">
        <f>'First year projections'!C84</f>
        <v xml:space="preserve">Sales are based upon number of estimated clients (see business plan pg. ) </v>
      </c>
      <c r="D79" s="237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237"/>
      <c r="R79" s="244"/>
      <c r="S79" s="237"/>
    </row>
    <row r="80" spans="1:19" ht="14.4" x14ac:dyDescent="0.3">
      <c r="A80" s="73" t="e">
        <f>'First year projections'!#REF!</f>
        <v>#REF!</v>
      </c>
      <c r="B80" s="73"/>
      <c r="C80" s="237" t="e">
        <f>'First year projections'!#REF!</f>
        <v>#REF!</v>
      </c>
      <c r="D80" s="237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237"/>
      <c r="R80" s="237"/>
      <c r="S80" s="237"/>
    </row>
    <row r="81" spans="1:16" ht="14.4" x14ac:dyDescent="0.3">
      <c r="A81" s="73" t="str">
        <f>'First year projections'!A85</f>
        <v>*</v>
      </c>
      <c r="B81" s="73"/>
      <c r="C81" s="237" t="str">
        <f>'First year projections'!C85</f>
        <v>Interest Based on a Bank loan of  0  at  8.%  Interest Rate over   5  Years</v>
      </c>
      <c r="D81" s="237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1:16" ht="14.4" x14ac:dyDescent="0.3">
      <c r="A82" s="73" t="str">
        <f>'First year projections'!A86</f>
        <v>*</v>
      </c>
      <c r="B82" s="73"/>
      <c r="C82" s="237" t="str">
        <f>'First year projections'!C86</f>
        <v>Depreciation is not determined yet and will be done by the accountant.  Some will undoubtably be under section 179.</v>
      </c>
      <c r="D82" s="237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1:16" ht="14.4" x14ac:dyDescent="0.3">
      <c r="A83" s="73" t="str">
        <f>'First year projections'!A87</f>
        <v>*</v>
      </c>
      <c r="B83" s="73"/>
      <c r="C83" s="237" t="str">
        <f>'First year projections'!C87</f>
        <v xml:space="preserve">Credit Card Fees based on a </v>
      </c>
      <c r="D83" s="245">
        <f>'First year projections'!D87</f>
        <v>0.03</v>
      </c>
      <c r="E83" s="73" t="str">
        <f>'First year projections'!E87</f>
        <v xml:space="preserve">fee with an assumption that </v>
      </c>
      <c r="F83" s="73"/>
      <c r="G83" s="73"/>
      <c r="H83" s="96">
        <f>'First year projections'!H87</f>
        <v>1</v>
      </c>
      <c r="I83" s="73" t="str">
        <f>'First year projections'!I87</f>
        <v>of customers will pay via credit card</v>
      </c>
      <c r="J83" s="73"/>
      <c r="K83" s="73"/>
      <c r="L83" s="73"/>
      <c r="M83" s="73"/>
      <c r="N83" s="73"/>
      <c r="O83" s="73"/>
      <c r="P83" s="73"/>
    </row>
    <row r="84" spans="1:16" ht="14.4" x14ac:dyDescent="0.3">
      <c r="A84" s="73" t="str">
        <f>'First year projections'!A88</f>
        <v>*</v>
      </c>
      <c r="B84" s="73"/>
      <c r="C84" s="237" t="str">
        <f>'First year projections'!C88</f>
        <v xml:space="preserve">Contingency Account established for unforeseen cost overruns, etc - Account established at: </v>
      </c>
      <c r="D84" s="237"/>
      <c r="E84" s="73"/>
      <c r="F84" s="73"/>
      <c r="G84" s="73"/>
      <c r="H84" s="73"/>
      <c r="I84" s="73"/>
      <c r="J84" s="73"/>
      <c r="K84" s="97">
        <f>'First year projections'!I88</f>
        <v>0</v>
      </c>
      <c r="L84" s="73" t="str">
        <f>'First year projections'!J88</f>
        <v xml:space="preserve">    of Total Expenses starting first month of operations</v>
      </c>
      <c r="M84" s="73"/>
      <c r="N84" s="73"/>
      <c r="O84" s="73"/>
      <c r="P84" s="73"/>
    </row>
    <row r="85" spans="1:16" ht="14.4" x14ac:dyDescent="0.3">
      <c r="A85" s="73"/>
      <c r="B85" s="73"/>
      <c r="C85" s="237" t="str">
        <f>'First year projections'!C89</f>
        <v xml:space="preserve">Contingency Account Balance at Year End: </v>
      </c>
      <c r="D85" s="237"/>
      <c r="E85" s="237"/>
      <c r="F85" s="237"/>
      <c r="G85" s="80" t="e">
        <f>'First year projections'!G89</f>
        <v>#VALUE!</v>
      </c>
      <c r="H85" s="73"/>
      <c r="I85" s="73"/>
      <c r="J85" s="73"/>
      <c r="K85" s="73"/>
      <c r="L85" s="73"/>
      <c r="M85" s="73"/>
      <c r="N85" s="73"/>
      <c r="O85" s="73"/>
      <c r="P85" s="73"/>
    </row>
    <row r="86" spans="1:16" ht="14.4" x14ac:dyDescent="0.3">
      <c r="A86" s="73"/>
      <c r="B86" s="73"/>
      <c r="C86" s="237"/>
      <c r="D86" s="237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1:16" ht="14.4" x14ac:dyDescent="0.3">
      <c r="A87" s="73"/>
      <c r="B87" s="73"/>
      <c r="C87" s="237"/>
      <c r="D87" s="237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1:16" ht="14.4" x14ac:dyDescent="0.3">
      <c r="A88" s="73"/>
      <c r="B88" s="73"/>
      <c r="C88" s="237"/>
      <c r="D88" s="237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1:16" ht="14.4" x14ac:dyDescent="0.3">
      <c r="A89" s="237"/>
      <c r="B89" s="237"/>
      <c r="C89" s="237"/>
      <c r="D89" s="237"/>
      <c r="E89" s="237"/>
      <c r="F89" s="237"/>
      <c r="G89" s="73"/>
      <c r="H89" s="73"/>
      <c r="I89" s="73"/>
      <c r="J89" s="73"/>
      <c r="K89" s="73"/>
      <c r="L89" s="73"/>
      <c r="M89" s="73"/>
      <c r="N89" s="73"/>
      <c r="O89" s="73"/>
      <c r="P89" s="7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P56"/>
  <sheetViews>
    <sheetView topLeftCell="A4" workbookViewId="0">
      <selection activeCell="E48" sqref="E48"/>
    </sheetView>
  </sheetViews>
  <sheetFormatPr defaultRowHeight="13.2" x14ac:dyDescent="0.25"/>
  <cols>
    <col min="1" max="1" width="4.44140625" customWidth="1"/>
    <col min="4" max="4" width="19.44140625" customWidth="1"/>
    <col min="5" max="5" width="9.5546875" bestFit="1" customWidth="1"/>
    <col min="11" max="16" width="10.44140625" bestFit="1" customWidth="1"/>
  </cols>
  <sheetData>
    <row r="1" spans="1:16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6" ht="21" x14ac:dyDescent="0.4">
      <c r="A2" s="64"/>
      <c r="B2" s="70" t="str">
        <f>'First year projections'!B2</f>
        <v>Name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8" x14ac:dyDescent="0.35">
      <c r="A3" s="64"/>
      <c r="B3" s="66" t="s">
        <v>141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x14ac:dyDescent="0.25">
      <c r="A4" s="64"/>
      <c r="B4" s="64"/>
      <c r="C4" s="64"/>
      <c r="D4" s="64"/>
      <c r="E4" s="72">
        <f>'First year projections'!E3</f>
        <v>0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x14ac:dyDescent="0.25">
      <c r="A5" s="64" t="s">
        <v>142</v>
      </c>
      <c r="B5" s="64"/>
      <c r="C5" s="64"/>
      <c r="D5" s="64"/>
      <c r="E5" s="67">
        <f ca="1">'First year projections'!E4</f>
        <v>45731</v>
      </c>
      <c r="F5" s="67">
        <f ca="1">'First year projections'!F4</f>
        <v>45761</v>
      </c>
      <c r="G5" s="67">
        <f ca="1">'First year projections'!G4</f>
        <v>45791</v>
      </c>
      <c r="H5" s="67">
        <f ca="1">'First year projections'!H4</f>
        <v>45821</v>
      </c>
      <c r="I5" s="67">
        <f ca="1">'First year projections'!I4</f>
        <v>45851</v>
      </c>
      <c r="J5" s="67">
        <f ca="1">'First year projections'!J4</f>
        <v>45881</v>
      </c>
      <c r="K5" s="67">
        <f ca="1">'First year projections'!K4</f>
        <v>45911</v>
      </c>
      <c r="L5" s="67">
        <f ca="1">'First year projections'!L4</f>
        <v>45941</v>
      </c>
      <c r="M5" s="67">
        <f ca="1">'First year projections'!M4</f>
        <v>45971</v>
      </c>
      <c r="N5" s="67">
        <f ca="1">'First year projections'!N4</f>
        <v>46001</v>
      </c>
      <c r="O5" s="67">
        <f ca="1">'First year projections'!O4</f>
        <v>46031</v>
      </c>
      <c r="P5" s="67">
        <f ca="1">'First year projections'!P4</f>
        <v>46061</v>
      </c>
    </row>
    <row r="6" spans="1:16" x14ac:dyDescent="0.25">
      <c r="A6" s="64"/>
      <c r="B6" s="71" t="str">
        <f>'First year projections'!B5</f>
        <v>SALES CHANNEL 1</v>
      </c>
      <c r="C6" s="64"/>
      <c r="D6" s="64"/>
      <c r="E6" s="65" t="e">
        <f>'First year projections'!E12</f>
        <v>#VALUE!</v>
      </c>
      <c r="F6" s="65" t="e">
        <f>'First year projections'!F12</f>
        <v>#VALUE!</v>
      </c>
      <c r="G6" s="65" t="e">
        <f>'First year projections'!G12</f>
        <v>#VALUE!</v>
      </c>
      <c r="H6" s="65" t="e">
        <f>'First year projections'!H12</f>
        <v>#VALUE!</v>
      </c>
      <c r="I6" s="65" t="e">
        <f>'First year projections'!I12</f>
        <v>#VALUE!</v>
      </c>
      <c r="J6" s="65" t="e">
        <f>'First year projections'!J12</f>
        <v>#VALUE!</v>
      </c>
      <c r="K6" s="65" t="e">
        <f>'First year projections'!K12</f>
        <v>#VALUE!</v>
      </c>
      <c r="L6" s="65" t="e">
        <f>'First year projections'!L12</f>
        <v>#VALUE!</v>
      </c>
      <c r="M6" s="65" t="e">
        <f>'First year projections'!M12</f>
        <v>#VALUE!</v>
      </c>
      <c r="N6" s="65" t="e">
        <f>'First year projections'!N12</f>
        <v>#VALUE!</v>
      </c>
      <c r="O6" s="65" t="e">
        <f>'First year projections'!O12</f>
        <v>#VALUE!</v>
      </c>
      <c r="P6" s="65" t="e">
        <f>'First year projections'!P12</f>
        <v>#VALUE!</v>
      </c>
    </row>
    <row r="7" spans="1:16" x14ac:dyDescent="0.25">
      <c r="A7" s="64"/>
      <c r="B7" s="71" t="str">
        <f>'First year projections'!B14</f>
        <v>SALES CHANNEL 2</v>
      </c>
      <c r="C7" s="64"/>
      <c r="D7" s="64"/>
      <c r="E7" s="65" t="e">
        <f>'First year projections'!E20</f>
        <v>#VALUE!</v>
      </c>
      <c r="F7" s="65" t="e">
        <f>'First year projections'!F20</f>
        <v>#VALUE!</v>
      </c>
      <c r="G7" s="65" t="e">
        <f>'First year projections'!G20</f>
        <v>#VALUE!</v>
      </c>
      <c r="H7" s="65" t="e">
        <f>'First year projections'!H20</f>
        <v>#VALUE!</v>
      </c>
      <c r="I7" s="65" t="e">
        <f>'First year projections'!I20</f>
        <v>#VALUE!</v>
      </c>
      <c r="J7" s="65" t="e">
        <f>'First year projections'!J20</f>
        <v>#VALUE!</v>
      </c>
      <c r="K7" s="65" t="e">
        <f>'First year projections'!K20</f>
        <v>#VALUE!</v>
      </c>
      <c r="L7" s="65" t="e">
        <f>'First year projections'!L20</f>
        <v>#VALUE!</v>
      </c>
      <c r="M7" s="65" t="e">
        <f>'First year projections'!M20</f>
        <v>#VALUE!</v>
      </c>
      <c r="N7" s="65" t="e">
        <f>'First year projections'!N20</f>
        <v>#VALUE!</v>
      </c>
      <c r="O7" s="65" t="e">
        <f>'First year projections'!O20</f>
        <v>#VALUE!</v>
      </c>
      <c r="P7" s="65" t="e">
        <f>'First year projections'!P20</f>
        <v>#VALUE!</v>
      </c>
    </row>
    <row r="8" spans="1:16" x14ac:dyDescent="0.25">
      <c r="A8" s="64"/>
      <c r="B8" s="71">
        <f>'First year projections'!B22</f>
        <v>0</v>
      </c>
      <c r="C8" s="64"/>
      <c r="D8" s="64"/>
      <c r="E8" s="65" t="e">
        <f>'First year projections'!E28</f>
        <v>#VALUE!</v>
      </c>
      <c r="F8" s="65">
        <f>'First year projections'!F28</f>
        <v>0</v>
      </c>
      <c r="G8" s="65">
        <f>'First year projections'!G28</f>
        <v>0</v>
      </c>
      <c r="H8" s="65" t="e">
        <f>'First year projections'!H28</f>
        <v>#VALUE!</v>
      </c>
      <c r="I8" s="65">
        <f>'First year projections'!I28</f>
        <v>0</v>
      </c>
      <c r="J8" s="65">
        <f>'First year projections'!J28</f>
        <v>0</v>
      </c>
      <c r="K8" s="65" t="e">
        <f>'First year projections'!K28</f>
        <v>#VALUE!</v>
      </c>
      <c r="L8" s="65">
        <f>'First year projections'!L28</f>
        <v>0</v>
      </c>
      <c r="M8" s="65">
        <f>'First year projections'!M28</f>
        <v>0</v>
      </c>
      <c r="N8" s="65" t="e">
        <f>'First year projections'!N28</f>
        <v>#VALUE!</v>
      </c>
      <c r="O8" s="65">
        <f>'First year projections'!O28</f>
        <v>0</v>
      </c>
      <c r="P8" s="65">
        <f>'First year projections'!P28</f>
        <v>0</v>
      </c>
    </row>
    <row r="9" spans="1:16" x14ac:dyDescent="0.25">
      <c r="A9" s="64"/>
      <c r="B9" s="71">
        <f>'First year projections'!B30</f>
        <v>0</v>
      </c>
      <c r="C9" s="64"/>
      <c r="D9" s="64"/>
      <c r="E9" s="65" t="e">
        <f>'First year projections'!E36</f>
        <v>#VALUE!</v>
      </c>
      <c r="F9" s="65" t="e">
        <f>'First year projections'!F36</f>
        <v>#VALUE!</v>
      </c>
      <c r="G9" s="65" t="e">
        <f>'First year projections'!G36</f>
        <v>#VALUE!</v>
      </c>
      <c r="H9" s="65" t="e">
        <f>'First year projections'!H36</f>
        <v>#VALUE!</v>
      </c>
      <c r="I9" s="65" t="e">
        <f>'First year projections'!I36</f>
        <v>#VALUE!</v>
      </c>
      <c r="J9" s="65" t="e">
        <f>'First year projections'!J36</f>
        <v>#VALUE!</v>
      </c>
      <c r="K9" s="65" t="e">
        <f>'First year projections'!K36</f>
        <v>#VALUE!</v>
      </c>
      <c r="L9" s="65" t="e">
        <f>'First year projections'!L36</f>
        <v>#VALUE!</v>
      </c>
      <c r="M9" s="65" t="e">
        <f>'First year projections'!M36</f>
        <v>#VALUE!</v>
      </c>
      <c r="N9" s="65" t="e">
        <f>'First year projections'!N36</f>
        <v>#VALUE!</v>
      </c>
      <c r="O9" s="65" t="e">
        <f>'First year projections'!O36</f>
        <v>#VALUE!</v>
      </c>
      <c r="P9" s="65" t="e">
        <f>'First year projections'!P36</f>
        <v>#VALUE!</v>
      </c>
    </row>
    <row r="10" spans="1:16" x14ac:dyDescent="0.25">
      <c r="A10" s="64"/>
      <c r="B10" s="71" t="str">
        <f>'First year projections'!B38</f>
        <v>COGS - Labor Cost / Unit</v>
      </c>
      <c r="C10" s="64"/>
      <c r="D10" s="64"/>
      <c r="E10" s="65">
        <f>'First year projections'!E40</f>
        <v>0</v>
      </c>
      <c r="F10" s="65">
        <f>'First year projections'!F40</f>
        <v>0</v>
      </c>
      <c r="G10" s="65">
        <f>'First year projections'!G40</f>
        <v>0</v>
      </c>
      <c r="H10" s="65">
        <f>'First year projections'!H40</f>
        <v>0</v>
      </c>
      <c r="I10" s="65">
        <f>'First year projections'!I40</f>
        <v>0</v>
      </c>
      <c r="J10" s="65">
        <f>'First year projections'!J40</f>
        <v>0</v>
      </c>
      <c r="K10" s="65">
        <f>'First year projections'!K40</f>
        <v>0</v>
      </c>
      <c r="L10" s="65">
        <f>'First year projections'!L40</f>
        <v>0</v>
      </c>
      <c r="M10" s="65">
        <f>'First year projections'!M40</f>
        <v>0</v>
      </c>
      <c r="N10" s="65">
        <f>'First year projections'!N40</f>
        <v>0</v>
      </c>
      <c r="O10" s="65">
        <f>'First year projections'!O40</f>
        <v>0</v>
      </c>
      <c r="P10" s="65">
        <f>'First year projections'!P40</f>
        <v>0</v>
      </c>
    </row>
    <row r="11" spans="1:16" ht="6.75" customHeight="1" x14ac:dyDescent="0.25">
      <c r="A11" s="64"/>
      <c r="B11" s="68"/>
      <c r="C11" s="64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</row>
    <row r="12" spans="1:16" x14ac:dyDescent="0.25">
      <c r="A12" s="64"/>
      <c r="B12" s="64" t="str">
        <f>'Source and Use'!C8&amp;" &amp; "&amp;'Source and Use'!C10</f>
        <v>Bank &amp; Other</v>
      </c>
      <c r="C12" s="64"/>
      <c r="D12" s="64"/>
      <c r="E12" s="65">
        <f>'Source and Use'!F8+'Source and Use'!F10</f>
        <v>0</v>
      </c>
      <c r="F12" s="65" t="s">
        <v>143</v>
      </c>
      <c r="G12" s="65" t="s">
        <v>143</v>
      </c>
      <c r="H12" s="65" t="s">
        <v>143</v>
      </c>
      <c r="I12" s="65" t="s">
        <v>143</v>
      </c>
      <c r="J12" s="65" t="s">
        <v>143</v>
      </c>
      <c r="K12" s="65" t="s">
        <v>143</v>
      </c>
      <c r="L12" s="65" t="s">
        <v>143</v>
      </c>
      <c r="M12" s="65" t="s">
        <v>143</v>
      </c>
      <c r="N12" s="65" t="s">
        <v>143</v>
      </c>
      <c r="O12" s="65" t="s">
        <v>143</v>
      </c>
      <c r="P12" s="65" t="s">
        <v>143</v>
      </c>
    </row>
    <row r="13" spans="1:16" x14ac:dyDescent="0.25">
      <c r="A13" s="64"/>
      <c r="B13" s="64" t="str">
        <f>'Source and Use'!C7</f>
        <v>Owner Contribution and Cash</v>
      </c>
      <c r="C13" s="64"/>
      <c r="D13" s="64"/>
      <c r="E13" s="69">
        <f>'Source and Use'!F7</f>
        <v>0</v>
      </c>
      <c r="F13" s="69" t="s">
        <v>143</v>
      </c>
      <c r="G13" s="69" t="s">
        <v>143</v>
      </c>
      <c r="H13" s="69" t="s">
        <v>143</v>
      </c>
      <c r="I13" s="69" t="s">
        <v>143</v>
      </c>
      <c r="J13" s="69" t="s">
        <v>143</v>
      </c>
      <c r="K13" s="69" t="s">
        <v>143</v>
      </c>
      <c r="L13" s="69" t="s">
        <v>143</v>
      </c>
      <c r="M13" s="69" t="s">
        <v>143</v>
      </c>
      <c r="N13" s="69" t="s">
        <v>143</v>
      </c>
      <c r="O13" s="69" t="s">
        <v>143</v>
      </c>
      <c r="P13" s="69" t="s">
        <v>143</v>
      </c>
    </row>
    <row r="14" spans="1:16" x14ac:dyDescent="0.25">
      <c r="A14" s="64" t="s">
        <v>144</v>
      </c>
      <c r="B14" s="64"/>
      <c r="C14" s="64"/>
      <c r="D14" s="64"/>
      <c r="E14" s="65" t="e">
        <f>SUM(E6:E13)</f>
        <v>#VALUE!</v>
      </c>
      <c r="F14" s="65" t="e">
        <f t="shared" ref="F14:P14" si="0">SUM(F6:F13)</f>
        <v>#VALUE!</v>
      </c>
      <c r="G14" s="65" t="e">
        <f t="shared" si="0"/>
        <v>#VALUE!</v>
      </c>
      <c r="H14" s="65" t="e">
        <f t="shared" si="0"/>
        <v>#VALUE!</v>
      </c>
      <c r="I14" s="65" t="e">
        <f t="shared" si="0"/>
        <v>#VALUE!</v>
      </c>
      <c r="J14" s="65" t="e">
        <f t="shared" si="0"/>
        <v>#VALUE!</v>
      </c>
      <c r="K14" s="65" t="e">
        <f t="shared" si="0"/>
        <v>#VALUE!</v>
      </c>
      <c r="L14" s="65" t="e">
        <f t="shared" si="0"/>
        <v>#VALUE!</v>
      </c>
      <c r="M14" s="65" t="e">
        <f t="shared" si="0"/>
        <v>#VALUE!</v>
      </c>
      <c r="N14" s="65" t="e">
        <f t="shared" si="0"/>
        <v>#VALUE!</v>
      </c>
      <c r="O14" s="65" t="e">
        <f t="shared" si="0"/>
        <v>#VALUE!</v>
      </c>
      <c r="P14" s="65" t="e">
        <f t="shared" si="0"/>
        <v>#VALUE!</v>
      </c>
    </row>
    <row r="15" spans="1:16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5">
      <c r="A16" s="64" t="s">
        <v>145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16" x14ac:dyDescent="0.25">
      <c r="A17" s="64"/>
      <c r="B17" s="64" t="str">
        <f>'Source and Use'!C16</f>
        <v>Construction</v>
      </c>
      <c r="C17" s="64"/>
      <c r="D17" s="64"/>
      <c r="E17" s="65">
        <f>'Source and Use'!F16</f>
        <v>0</v>
      </c>
      <c r="F17" s="65" t="s">
        <v>143</v>
      </c>
      <c r="G17" s="65" t="s">
        <v>143</v>
      </c>
      <c r="H17" s="65" t="s">
        <v>143</v>
      </c>
      <c r="I17" s="65" t="s">
        <v>143</v>
      </c>
      <c r="J17" s="65" t="s">
        <v>143</v>
      </c>
      <c r="K17" s="65" t="s">
        <v>143</v>
      </c>
      <c r="L17" s="65" t="s">
        <v>143</v>
      </c>
      <c r="M17" s="65" t="s">
        <v>143</v>
      </c>
      <c r="N17" s="65" t="s">
        <v>143</v>
      </c>
      <c r="O17" s="65" t="s">
        <v>143</v>
      </c>
      <c r="P17" s="65" t="s">
        <v>143</v>
      </c>
    </row>
    <row r="18" spans="1:16" x14ac:dyDescent="0.25">
      <c r="A18" s="64"/>
      <c r="B18" s="64" t="str">
        <f>'Source and Use'!C17</f>
        <v>Equipment and Furniture</v>
      </c>
      <c r="C18" s="64"/>
      <c r="D18" s="64"/>
      <c r="E18" s="65">
        <f>'Source and Use'!F17</f>
        <v>0</v>
      </c>
      <c r="F18" s="65" t="s">
        <v>143</v>
      </c>
      <c r="G18" s="65" t="s">
        <v>143</v>
      </c>
      <c r="H18" s="65" t="s">
        <v>143</v>
      </c>
      <c r="I18" s="65" t="s">
        <v>143</v>
      </c>
      <c r="J18" s="65" t="s">
        <v>143</v>
      </c>
      <c r="K18" s="65" t="s">
        <v>143</v>
      </c>
      <c r="L18" s="65" t="s">
        <v>143</v>
      </c>
      <c r="M18" s="65" t="s">
        <v>143</v>
      </c>
      <c r="N18" s="65" t="s">
        <v>143</v>
      </c>
      <c r="O18" s="65" t="s">
        <v>143</v>
      </c>
      <c r="P18" s="65" t="s">
        <v>143</v>
      </c>
    </row>
    <row r="19" spans="1:16" x14ac:dyDescent="0.25">
      <c r="A19" s="64"/>
      <c r="B19" s="64" t="str">
        <f>'Source and Use'!C18</f>
        <v>Bank Fees (Closing)</v>
      </c>
      <c r="C19" s="64"/>
      <c r="D19" s="64"/>
      <c r="E19" s="65">
        <f>'Source and Use'!F18</f>
        <v>0</v>
      </c>
      <c r="F19" s="65" t="s">
        <v>143</v>
      </c>
      <c r="G19" s="65" t="s">
        <v>143</v>
      </c>
      <c r="H19" s="65" t="s">
        <v>143</v>
      </c>
      <c r="I19" s="65" t="s">
        <v>143</v>
      </c>
      <c r="J19" s="65" t="s">
        <v>143</v>
      </c>
      <c r="K19" s="65" t="s">
        <v>143</v>
      </c>
      <c r="L19" s="65" t="s">
        <v>143</v>
      </c>
      <c r="M19" s="65" t="s">
        <v>143</v>
      </c>
      <c r="N19" s="65" t="s">
        <v>143</v>
      </c>
      <c r="O19" s="65" t="s">
        <v>143</v>
      </c>
      <c r="P19" s="65" t="s">
        <v>143</v>
      </c>
    </row>
    <row r="20" spans="1:16" x14ac:dyDescent="0.25">
      <c r="A20" s="64"/>
      <c r="B20" s="64" t="str">
        <f>'Source and Use'!C26</f>
        <v>Working Capital</v>
      </c>
      <c r="C20" s="64"/>
      <c r="D20" s="64"/>
      <c r="E20" s="65">
        <f>'Source and Use'!F26</f>
        <v>0</v>
      </c>
      <c r="F20" s="65" t="s">
        <v>143</v>
      </c>
      <c r="G20" s="65" t="s">
        <v>143</v>
      </c>
      <c r="H20" s="65" t="s">
        <v>143</v>
      </c>
      <c r="I20" s="65" t="s">
        <v>143</v>
      </c>
      <c r="J20" s="65" t="s">
        <v>143</v>
      </c>
      <c r="K20" s="65" t="s">
        <v>143</v>
      </c>
      <c r="L20" s="65" t="s">
        <v>143</v>
      </c>
      <c r="M20" s="65" t="s">
        <v>143</v>
      </c>
      <c r="N20" s="65" t="s">
        <v>143</v>
      </c>
      <c r="O20" s="65" t="s">
        <v>143</v>
      </c>
      <c r="P20" s="65" t="s">
        <v>143</v>
      </c>
    </row>
    <row r="21" spans="1:16" x14ac:dyDescent="0.25">
      <c r="A21" s="64"/>
      <c r="B21" s="64" t="str">
        <f>'Source and Use'!C27</f>
        <v>Goodwill</v>
      </c>
      <c r="C21" s="64"/>
      <c r="D21" s="64"/>
      <c r="E21" s="65">
        <f>'Source and Use'!F27</f>
        <v>0</v>
      </c>
      <c r="F21" s="65" t="s">
        <v>143</v>
      </c>
      <c r="G21" s="65" t="s">
        <v>143</v>
      </c>
      <c r="H21" s="65" t="s">
        <v>143</v>
      </c>
      <c r="I21" s="65" t="s">
        <v>143</v>
      </c>
      <c r="J21" s="65" t="s">
        <v>143</v>
      </c>
      <c r="K21" s="65" t="s">
        <v>143</v>
      </c>
      <c r="L21" s="65" t="s">
        <v>143</v>
      </c>
      <c r="M21" s="65" t="s">
        <v>143</v>
      </c>
      <c r="N21" s="65" t="s">
        <v>143</v>
      </c>
      <c r="O21" s="65" t="s">
        <v>143</v>
      </c>
      <c r="P21" s="65" t="s">
        <v>143</v>
      </c>
    </row>
    <row r="22" spans="1:16" x14ac:dyDescent="0.25">
      <c r="A22" s="64"/>
      <c r="B22" s="71" t="str">
        <f>'First year projections'!C49</f>
        <v>Owners Draw (Your pay)</v>
      </c>
      <c r="C22" s="64"/>
      <c r="D22" s="64"/>
      <c r="E22" s="65">
        <f>'First year projections'!E49</f>
        <v>0</v>
      </c>
      <c r="F22" s="65">
        <f>'First year projections'!F49</f>
        <v>0</v>
      </c>
      <c r="G22" s="65">
        <f>'First year projections'!G49</f>
        <v>0</v>
      </c>
      <c r="H22" s="65">
        <f>'First year projections'!H49</f>
        <v>0</v>
      </c>
      <c r="I22" s="65">
        <f>'First year projections'!I49</f>
        <v>0</v>
      </c>
      <c r="J22" s="65">
        <f>'First year projections'!J49</f>
        <v>0</v>
      </c>
      <c r="K22" s="65">
        <f>'First year projections'!K49</f>
        <v>0</v>
      </c>
      <c r="L22" s="65">
        <f>'First year projections'!L49</f>
        <v>0</v>
      </c>
      <c r="M22" s="65">
        <f>'First year projections'!M49</f>
        <v>0</v>
      </c>
      <c r="N22" s="65">
        <f>'First year projections'!N49</f>
        <v>0</v>
      </c>
      <c r="O22" s="65">
        <f>'First year projections'!O49</f>
        <v>0</v>
      </c>
      <c r="P22" s="65">
        <f>'First year projections'!P49</f>
        <v>0</v>
      </c>
    </row>
    <row r="23" spans="1:16" x14ac:dyDescent="0.25">
      <c r="A23" s="64"/>
      <c r="B23" s="71" t="str">
        <f>'First year projections'!C50</f>
        <v>Employee Payroll</v>
      </c>
      <c r="C23" s="64"/>
      <c r="D23" s="64"/>
      <c r="E23" s="65">
        <f>'First year projections'!E50</f>
        <v>0</v>
      </c>
      <c r="F23" s="65">
        <f>'First year projections'!F50</f>
        <v>0</v>
      </c>
      <c r="G23" s="65">
        <f>'First year projections'!G50</f>
        <v>0</v>
      </c>
      <c r="H23" s="65">
        <f>'First year projections'!H50</f>
        <v>0</v>
      </c>
      <c r="I23" s="65">
        <f>'First year projections'!I50</f>
        <v>0</v>
      </c>
      <c r="J23" s="65">
        <f>'First year projections'!J50</f>
        <v>0</v>
      </c>
      <c r="K23" s="65">
        <f>'First year projections'!K50</f>
        <v>0</v>
      </c>
      <c r="L23" s="65">
        <f>'First year projections'!L50</f>
        <v>0</v>
      </c>
      <c r="M23" s="65">
        <f>'First year projections'!M50</f>
        <v>0</v>
      </c>
      <c r="N23" s="65">
        <f>'First year projections'!N50</f>
        <v>0</v>
      </c>
      <c r="O23" s="65">
        <f>'First year projections'!O50</f>
        <v>0</v>
      </c>
      <c r="P23" s="65">
        <f>'First year projections'!P50</f>
        <v>0</v>
      </c>
    </row>
    <row r="24" spans="1:16" x14ac:dyDescent="0.25">
      <c r="A24" s="64"/>
      <c r="B24" s="71" t="str">
        <f>'First year projections'!C51</f>
        <v>Payroll Taxes (est)</v>
      </c>
      <c r="C24" s="64"/>
      <c r="D24" s="64"/>
      <c r="E24" s="65">
        <f>'First year projections'!E51</f>
        <v>0</v>
      </c>
      <c r="F24" s="65">
        <f>'First year projections'!F51</f>
        <v>0</v>
      </c>
      <c r="G24" s="65">
        <f>'First year projections'!G51</f>
        <v>0</v>
      </c>
      <c r="H24" s="65">
        <f>'First year projections'!H51</f>
        <v>0</v>
      </c>
      <c r="I24" s="65">
        <f>'First year projections'!I51</f>
        <v>0</v>
      </c>
      <c r="J24" s="65">
        <f>'First year projections'!J51</f>
        <v>0</v>
      </c>
      <c r="K24" s="65">
        <f>'First year projections'!K51</f>
        <v>0</v>
      </c>
      <c r="L24" s="65">
        <f>'First year projections'!L51</f>
        <v>0</v>
      </c>
      <c r="M24" s="65">
        <f>'First year projections'!M51</f>
        <v>0</v>
      </c>
      <c r="N24" s="65">
        <f>'First year projections'!N51</f>
        <v>0</v>
      </c>
      <c r="O24" s="65">
        <f>'First year projections'!O51</f>
        <v>0</v>
      </c>
      <c r="P24" s="65">
        <f>'First year projections'!P51</f>
        <v>0</v>
      </c>
    </row>
    <row r="25" spans="1:16" x14ac:dyDescent="0.25">
      <c r="A25" s="64"/>
      <c r="B25" s="71" t="str">
        <f>'First year projections'!C52</f>
        <v>Other</v>
      </c>
      <c r="C25" s="64"/>
      <c r="D25" s="64"/>
      <c r="E25" s="65">
        <f>'First year projections'!E52</f>
        <v>0</v>
      </c>
      <c r="F25" s="65">
        <f>'First year projections'!F52</f>
        <v>0</v>
      </c>
      <c r="G25" s="65">
        <f>'First year projections'!G52</f>
        <v>0</v>
      </c>
      <c r="H25" s="65">
        <f>'First year projections'!H52</f>
        <v>0</v>
      </c>
      <c r="I25" s="65">
        <f>'First year projections'!I52</f>
        <v>0</v>
      </c>
      <c r="J25" s="65">
        <f>'First year projections'!J52</f>
        <v>0</v>
      </c>
      <c r="K25" s="65">
        <f>'First year projections'!K52</f>
        <v>0</v>
      </c>
      <c r="L25" s="65">
        <f>'First year projections'!L52</f>
        <v>0</v>
      </c>
      <c r="M25" s="65">
        <f>'First year projections'!M52</f>
        <v>0</v>
      </c>
      <c r="N25" s="65">
        <f>'First year projections'!N52</f>
        <v>0</v>
      </c>
      <c r="O25" s="65">
        <f>'First year projections'!O52</f>
        <v>0</v>
      </c>
      <c r="P25" s="65">
        <f>'First year projections'!P52</f>
        <v>0</v>
      </c>
    </row>
    <row r="26" spans="1:16" x14ac:dyDescent="0.25">
      <c r="A26" s="64"/>
      <c r="B26" s="71" t="str">
        <f>'First year projections'!C53</f>
        <v>Rent</v>
      </c>
      <c r="C26" s="64"/>
      <c r="D26" s="64"/>
      <c r="E26" s="65">
        <f>'First year projections'!E53</f>
        <v>0</v>
      </c>
      <c r="F26" s="65">
        <f>'First year projections'!F53</f>
        <v>0</v>
      </c>
      <c r="G26" s="65">
        <f>'First year projections'!G53</f>
        <v>0</v>
      </c>
      <c r="H26" s="65">
        <f>'First year projections'!H53</f>
        <v>0</v>
      </c>
      <c r="I26" s="65">
        <f>'First year projections'!I53</f>
        <v>0</v>
      </c>
      <c r="J26" s="65">
        <f>'First year projections'!J53</f>
        <v>0</v>
      </c>
      <c r="K26" s="65">
        <f>'First year projections'!K53</f>
        <v>0</v>
      </c>
      <c r="L26" s="65">
        <f>'First year projections'!L53</f>
        <v>0</v>
      </c>
      <c r="M26" s="65">
        <f>'First year projections'!M53</f>
        <v>0</v>
      </c>
      <c r="N26" s="65">
        <f>'First year projections'!N53</f>
        <v>0</v>
      </c>
      <c r="O26" s="65">
        <f>'First year projections'!O53</f>
        <v>0</v>
      </c>
      <c r="P26" s="65">
        <f>'First year projections'!P53</f>
        <v>0</v>
      </c>
    </row>
    <row r="27" spans="1:16" x14ac:dyDescent="0.25">
      <c r="A27" s="64"/>
      <c r="B27" s="71" t="str">
        <f>'First year projections'!C54</f>
        <v>Advertising/Marketing</v>
      </c>
      <c r="C27" s="64"/>
      <c r="D27" s="64"/>
      <c r="E27" s="65">
        <f>'First year projections'!E54</f>
        <v>0</v>
      </c>
      <c r="F27" s="65">
        <f>'First year projections'!F54</f>
        <v>0</v>
      </c>
      <c r="G27" s="65">
        <f>'First year projections'!G54</f>
        <v>0</v>
      </c>
      <c r="H27" s="65">
        <f>'First year projections'!H54</f>
        <v>0</v>
      </c>
      <c r="I27" s="65">
        <f>'First year projections'!I54</f>
        <v>0</v>
      </c>
      <c r="J27" s="65">
        <f>'First year projections'!J54</f>
        <v>0</v>
      </c>
      <c r="K27" s="65">
        <f>'First year projections'!K54</f>
        <v>0</v>
      </c>
      <c r="L27" s="65">
        <f>'First year projections'!L54</f>
        <v>0</v>
      </c>
      <c r="M27" s="65">
        <f>'First year projections'!M54</f>
        <v>0</v>
      </c>
      <c r="N27" s="65">
        <f>'First year projections'!N54</f>
        <v>0</v>
      </c>
      <c r="O27" s="65">
        <f>'First year projections'!O54</f>
        <v>0</v>
      </c>
      <c r="P27" s="65">
        <f>'First year projections'!P54</f>
        <v>0</v>
      </c>
    </row>
    <row r="28" spans="1:16" x14ac:dyDescent="0.25">
      <c r="A28" s="64"/>
      <c r="B28" s="71" t="str">
        <f>'First year projections'!C55</f>
        <v>Professional Services And Fees (Legal/Acct)</v>
      </c>
      <c r="C28" s="64"/>
      <c r="D28" s="64"/>
      <c r="E28" s="65">
        <f>'First year projections'!E55+'Source and Use'!F19</f>
        <v>0</v>
      </c>
      <c r="F28" s="65">
        <f>'First year projections'!F55</f>
        <v>0</v>
      </c>
      <c r="G28" s="65">
        <f>'First year projections'!G55</f>
        <v>0</v>
      </c>
      <c r="H28" s="65">
        <f>'First year projections'!H55</f>
        <v>0</v>
      </c>
      <c r="I28" s="65">
        <f>'First year projections'!I55</f>
        <v>0</v>
      </c>
      <c r="J28" s="65">
        <f>'First year projections'!J55</f>
        <v>0</v>
      </c>
      <c r="K28" s="65">
        <f>'First year projections'!K55</f>
        <v>0</v>
      </c>
      <c r="L28" s="65">
        <f>'First year projections'!L55</f>
        <v>0</v>
      </c>
      <c r="M28" s="65">
        <f>'First year projections'!M55</f>
        <v>0</v>
      </c>
      <c r="N28" s="65">
        <f>'First year projections'!N55</f>
        <v>0</v>
      </c>
      <c r="O28" s="65">
        <f>'First year projections'!O55</f>
        <v>0</v>
      </c>
      <c r="P28" s="65">
        <f>'First year projections'!P55</f>
        <v>0</v>
      </c>
    </row>
    <row r="29" spans="1:16" x14ac:dyDescent="0.25">
      <c r="A29" s="64"/>
      <c r="B29" s="71" t="str">
        <f>'First year projections'!C56</f>
        <v>Prop &amp; Liab Insurance</v>
      </c>
      <c r="C29" s="64"/>
      <c r="D29" s="64"/>
      <c r="E29" s="65">
        <f>'First year projections'!E56</f>
        <v>30</v>
      </c>
      <c r="F29" s="65">
        <f>'First year projections'!F56</f>
        <v>30</v>
      </c>
      <c r="G29" s="65">
        <f>'First year projections'!G56</f>
        <v>30</v>
      </c>
      <c r="H29" s="65">
        <f>'First year projections'!H56</f>
        <v>30</v>
      </c>
      <c r="I29" s="65">
        <f>'First year projections'!I56</f>
        <v>30</v>
      </c>
      <c r="J29" s="65">
        <f>'First year projections'!J56</f>
        <v>30</v>
      </c>
      <c r="K29" s="65">
        <f>'First year projections'!K56</f>
        <v>30</v>
      </c>
      <c r="L29" s="65">
        <f>'First year projections'!L56</f>
        <v>30</v>
      </c>
      <c r="M29" s="65">
        <f>'First year projections'!M56</f>
        <v>30</v>
      </c>
      <c r="N29" s="65">
        <f>'First year projections'!N56</f>
        <v>30</v>
      </c>
      <c r="O29" s="65">
        <f>'First year projections'!O56</f>
        <v>30</v>
      </c>
      <c r="P29" s="65">
        <f>'First year projections'!P56</f>
        <v>30</v>
      </c>
    </row>
    <row r="30" spans="1:16" x14ac:dyDescent="0.25">
      <c r="A30" s="64"/>
      <c r="B30" s="71" t="str">
        <f>'First year projections'!C57</f>
        <v>Website Hosting</v>
      </c>
      <c r="C30" s="64"/>
      <c r="D30" s="64"/>
      <c r="E30" s="65">
        <f>'First year projections'!E57</f>
        <v>50</v>
      </c>
      <c r="F30" s="65">
        <f>'First year projections'!F57</f>
        <v>50</v>
      </c>
      <c r="G30" s="65">
        <f>'First year projections'!G57</f>
        <v>50</v>
      </c>
      <c r="H30" s="65">
        <f>'First year projections'!H57</f>
        <v>50</v>
      </c>
      <c r="I30" s="65">
        <f>'First year projections'!I57</f>
        <v>50</v>
      </c>
      <c r="J30" s="65">
        <f>'First year projections'!J57</f>
        <v>50</v>
      </c>
      <c r="K30" s="65">
        <f>'First year projections'!K57</f>
        <v>50</v>
      </c>
      <c r="L30" s="65">
        <f>'First year projections'!L57</f>
        <v>50</v>
      </c>
      <c r="M30" s="65">
        <f>'First year projections'!M57</f>
        <v>50</v>
      </c>
      <c r="N30" s="65">
        <f>'First year projections'!N57</f>
        <v>50</v>
      </c>
      <c r="O30" s="65">
        <f>'First year projections'!O57</f>
        <v>50</v>
      </c>
      <c r="P30" s="65">
        <f>'First year projections'!P57</f>
        <v>50</v>
      </c>
    </row>
    <row r="31" spans="1:16" x14ac:dyDescent="0.25">
      <c r="A31" s="64"/>
      <c r="B31" s="71" t="str">
        <f>'First year projections'!C58</f>
        <v>Heating</v>
      </c>
      <c r="C31" s="64"/>
      <c r="D31" s="64"/>
      <c r="E31" s="65">
        <f>'First year projections'!E58</f>
        <v>0</v>
      </c>
      <c r="F31" s="65">
        <f>'First year projections'!F58</f>
        <v>0</v>
      </c>
      <c r="G31" s="65">
        <f>'First year projections'!G58</f>
        <v>0</v>
      </c>
      <c r="H31" s="65">
        <f>'First year projections'!H58</f>
        <v>0</v>
      </c>
      <c r="I31" s="65">
        <f>'First year projections'!I58</f>
        <v>0</v>
      </c>
      <c r="J31" s="65">
        <f>'First year projections'!J58</f>
        <v>0</v>
      </c>
      <c r="K31" s="65">
        <f>'First year projections'!K58</f>
        <v>0</v>
      </c>
      <c r="L31" s="65">
        <f>'First year projections'!L58</f>
        <v>0</v>
      </c>
      <c r="M31" s="65">
        <f>'First year projections'!M58</f>
        <v>0</v>
      </c>
      <c r="N31" s="65">
        <f>'First year projections'!N58</f>
        <v>0</v>
      </c>
      <c r="O31" s="65">
        <f>'First year projections'!O58</f>
        <v>0</v>
      </c>
      <c r="P31" s="65">
        <f>'First year projections'!P58</f>
        <v>0</v>
      </c>
    </row>
    <row r="32" spans="1:16" x14ac:dyDescent="0.25">
      <c r="A32" s="64"/>
      <c r="B32" s="71" t="str">
        <f>'First year projections'!C59</f>
        <v>Electric</v>
      </c>
      <c r="C32" s="64"/>
      <c r="D32" s="64"/>
      <c r="E32" s="65">
        <f>'First year projections'!E59</f>
        <v>0</v>
      </c>
      <c r="F32" s="65">
        <f>'First year projections'!F59</f>
        <v>0</v>
      </c>
      <c r="G32" s="65">
        <f>'First year projections'!G59</f>
        <v>0</v>
      </c>
      <c r="H32" s="65">
        <f>'First year projections'!H59</f>
        <v>0</v>
      </c>
      <c r="I32" s="65">
        <f>'First year projections'!I59</f>
        <v>0</v>
      </c>
      <c r="J32" s="65">
        <f>'First year projections'!J59</f>
        <v>0</v>
      </c>
      <c r="K32" s="65">
        <f>'First year projections'!K59</f>
        <v>0</v>
      </c>
      <c r="L32" s="65">
        <f>'First year projections'!L59</f>
        <v>0</v>
      </c>
      <c r="M32" s="65">
        <f>'First year projections'!M59</f>
        <v>0</v>
      </c>
      <c r="N32" s="65">
        <f>'First year projections'!N59</f>
        <v>0</v>
      </c>
      <c r="O32" s="65">
        <f>'First year projections'!O59</f>
        <v>0</v>
      </c>
      <c r="P32" s="65">
        <f>'First year projections'!P59</f>
        <v>0</v>
      </c>
    </row>
    <row r="33" spans="1:16" x14ac:dyDescent="0.25">
      <c r="A33" s="64"/>
      <c r="B33" s="71" t="str">
        <f>'First year projections'!C60</f>
        <v>Office Expense</v>
      </c>
      <c r="C33" s="64"/>
      <c r="D33" s="64"/>
      <c r="E33" s="65">
        <f>'First year projections'!E60</f>
        <v>0</v>
      </c>
      <c r="F33" s="65">
        <f>'First year projections'!F60</f>
        <v>0</v>
      </c>
      <c r="G33" s="65">
        <f>'First year projections'!G60</f>
        <v>0</v>
      </c>
      <c r="H33" s="65">
        <f>'First year projections'!H60</f>
        <v>0</v>
      </c>
      <c r="I33" s="65">
        <f>'First year projections'!I60</f>
        <v>0</v>
      </c>
      <c r="J33" s="65">
        <f>'First year projections'!J60</f>
        <v>0</v>
      </c>
      <c r="K33" s="65">
        <f>'First year projections'!K60</f>
        <v>0</v>
      </c>
      <c r="L33" s="65">
        <f>'First year projections'!L60</f>
        <v>0</v>
      </c>
      <c r="M33" s="65">
        <f>'First year projections'!M60</f>
        <v>0</v>
      </c>
      <c r="N33" s="65">
        <f>'First year projections'!N60</f>
        <v>0</v>
      </c>
      <c r="O33" s="65">
        <f>'First year projections'!O60</f>
        <v>0</v>
      </c>
      <c r="P33" s="65">
        <f>'First year projections'!P60</f>
        <v>0</v>
      </c>
    </row>
    <row r="34" spans="1:16" x14ac:dyDescent="0.25">
      <c r="A34" s="64"/>
      <c r="B34" s="71" t="str">
        <f>'First year projections'!C61</f>
        <v>Telephone/Fax</v>
      </c>
      <c r="C34" s="64"/>
      <c r="D34" s="64"/>
      <c r="E34" s="65">
        <f>'First year projections'!E61</f>
        <v>0</v>
      </c>
      <c r="F34" s="65">
        <f>'First year projections'!F61</f>
        <v>0</v>
      </c>
      <c r="G34" s="65">
        <f>'First year projections'!G61</f>
        <v>0</v>
      </c>
      <c r="H34" s="65">
        <f>'First year projections'!H61</f>
        <v>0</v>
      </c>
      <c r="I34" s="65">
        <f>'First year projections'!I61</f>
        <v>0</v>
      </c>
      <c r="J34" s="65">
        <f>'First year projections'!J61</f>
        <v>0</v>
      </c>
      <c r="K34" s="65">
        <f>'First year projections'!K61</f>
        <v>0</v>
      </c>
      <c r="L34" s="65">
        <f>'First year projections'!L61</f>
        <v>0</v>
      </c>
      <c r="M34" s="65">
        <f>'First year projections'!M61</f>
        <v>0</v>
      </c>
      <c r="N34" s="65">
        <f>'First year projections'!N61</f>
        <v>0</v>
      </c>
      <c r="O34" s="65">
        <f>'First year projections'!O61</f>
        <v>0</v>
      </c>
      <c r="P34" s="65">
        <f>'First year projections'!P61</f>
        <v>0</v>
      </c>
    </row>
    <row r="35" spans="1:16" x14ac:dyDescent="0.25">
      <c r="A35" s="64"/>
      <c r="B35" s="71" t="str">
        <f>'First year projections'!C62</f>
        <v>Scheduling Software</v>
      </c>
      <c r="C35" s="64"/>
      <c r="D35" s="64"/>
      <c r="E35" s="65">
        <f>'First year projections'!E62</f>
        <v>0</v>
      </c>
      <c r="F35" s="65">
        <f>'First year projections'!F62</f>
        <v>0</v>
      </c>
      <c r="G35" s="65">
        <f>'First year projections'!G62</f>
        <v>0</v>
      </c>
      <c r="H35" s="65">
        <f>'First year projections'!H62</f>
        <v>0</v>
      </c>
      <c r="I35" s="65">
        <f>'First year projections'!I62</f>
        <v>0</v>
      </c>
      <c r="J35" s="65">
        <f>'First year projections'!J62</f>
        <v>0</v>
      </c>
      <c r="K35" s="65">
        <f>'First year projections'!K62</f>
        <v>0</v>
      </c>
      <c r="L35" s="65">
        <f>'First year projections'!L62</f>
        <v>0</v>
      </c>
      <c r="M35" s="65">
        <f>'First year projections'!M62</f>
        <v>0</v>
      </c>
      <c r="N35" s="65">
        <f>'First year projections'!N62</f>
        <v>0</v>
      </c>
      <c r="O35" s="65">
        <f>'First year projections'!O62</f>
        <v>0</v>
      </c>
      <c r="P35" s="65">
        <f>'First year projections'!P62</f>
        <v>0</v>
      </c>
    </row>
    <row r="36" spans="1:16" x14ac:dyDescent="0.25">
      <c r="A36" s="64"/>
      <c r="B36" s="71" t="str">
        <f>'First year projections'!C63</f>
        <v>Vehicle Expense</v>
      </c>
      <c r="C36" s="64"/>
      <c r="D36" s="64"/>
      <c r="E36" s="65">
        <f>'First year projections'!E63</f>
        <v>0</v>
      </c>
      <c r="F36" s="65">
        <f>'First year projections'!F63</f>
        <v>0</v>
      </c>
      <c r="G36" s="65">
        <f>'First year projections'!G63</f>
        <v>0</v>
      </c>
      <c r="H36" s="65">
        <f>'First year projections'!H63</f>
        <v>0</v>
      </c>
      <c r="I36" s="65">
        <f>'First year projections'!I63</f>
        <v>0</v>
      </c>
      <c r="J36" s="65">
        <f>'First year projections'!J63</f>
        <v>0</v>
      </c>
      <c r="K36" s="65">
        <f>'First year projections'!K63</f>
        <v>0</v>
      </c>
      <c r="L36" s="65">
        <f>'First year projections'!L63</f>
        <v>0</v>
      </c>
      <c r="M36" s="65">
        <f>'First year projections'!M63</f>
        <v>0</v>
      </c>
      <c r="N36" s="65">
        <f>'First year projections'!N63</f>
        <v>0</v>
      </c>
      <c r="O36" s="65">
        <f>'First year projections'!O63</f>
        <v>0</v>
      </c>
      <c r="P36" s="65">
        <f>'First year projections'!P63</f>
        <v>0</v>
      </c>
    </row>
    <row r="37" spans="1:16" x14ac:dyDescent="0.25">
      <c r="A37" s="64"/>
      <c r="B37" s="71" t="str">
        <f>'First year projections'!C64</f>
        <v>Supplies</v>
      </c>
      <c r="C37" s="64"/>
      <c r="D37" s="64"/>
      <c r="E37" s="65">
        <f>'First year projections'!E64</f>
        <v>0</v>
      </c>
      <c r="F37" s="65">
        <f>'First year projections'!F64</f>
        <v>0</v>
      </c>
      <c r="G37" s="65">
        <f>'First year projections'!G64</f>
        <v>0</v>
      </c>
      <c r="H37" s="65">
        <f>'First year projections'!H64</f>
        <v>0</v>
      </c>
      <c r="I37" s="65">
        <f>'First year projections'!I64</f>
        <v>0</v>
      </c>
      <c r="J37" s="65">
        <f>'First year projections'!J64</f>
        <v>0</v>
      </c>
      <c r="K37" s="65">
        <f>'First year projections'!K64</f>
        <v>0</v>
      </c>
      <c r="L37" s="65">
        <f>'First year projections'!L64</f>
        <v>0</v>
      </c>
      <c r="M37" s="65">
        <f>'First year projections'!M64</f>
        <v>0</v>
      </c>
      <c r="N37" s="65">
        <f>'First year projections'!N64</f>
        <v>0</v>
      </c>
      <c r="O37" s="65">
        <f>'First year projections'!O64</f>
        <v>0</v>
      </c>
      <c r="P37" s="65">
        <f>'First year projections'!P64</f>
        <v>0</v>
      </c>
    </row>
    <row r="38" spans="1:16" x14ac:dyDescent="0.25">
      <c r="A38" s="64"/>
      <c r="B38" s="71" t="str">
        <f>'First year projections'!C67</f>
        <v>Credit card fees</v>
      </c>
      <c r="C38" s="64"/>
      <c r="D38" s="64"/>
      <c r="E38" s="65" t="e">
        <f>'First year projections'!E67</f>
        <v>#VALUE!</v>
      </c>
      <c r="F38" s="65" t="e">
        <f>'First year projections'!F67</f>
        <v>#VALUE!</v>
      </c>
      <c r="G38" s="65" t="e">
        <f>'First year projections'!G67</f>
        <v>#VALUE!</v>
      </c>
      <c r="H38" s="65" t="e">
        <f>'First year projections'!H67</f>
        <v>#VALUE!</v>
      </c>
      <c r="I38" s="65" t="e">
        <f>'First year projections'!I67</f>
        <v>#VALUE!</v>
      </c>
      <c r="J38" s="65" t="e">
        <f>'First year projections'!J67</f>
        <v>#VALUE!</v>
      </c>
      <c r="K38" s="65" t="e">
        <f>'First year projections'!K67</f>
        <v>#VALUE!</v>
      </c>
      <c r="L38" s="65" t="e">
        <f>'First year projections'!L67</f>
        <v>#VALUE!</v>
      </c>
      <c r="M38" s="65" t="e">
        <f>'First year projections'!M67</f>
        <v>#VALUE!</v>
      </c>
      <c r="N38" s="65" t="e">
        <f>'First year projections'!N67</f>
        <v>#VALUE!</v>
      </c>
      <c r="O38" s="65" t="e">
        <f>'First year projections'!O67</f>
        <v>#VALUE!</v>
      </c>
      <c r="P38" s="65" t="e">
        <f>'First year projections'!P67</f>
        <v>#VALUE!</v>
      </c>
    </row>
    <row r="39" spans="1:16" x14ac:dyDescent="0.25">
      <c r="A39" s="64"/>
      <c r="B39" s="71" t="str">
        <f>'First year projections'!C68</f>
        <v>Other Misc Expenses</v>
      </c>
      <c r="C39" s="64"/>
      <c r="D39" s="64"/>
      <c r="E39" s="65">
        <f>'First year projections'!E68</f>
        <v>20</v>
      </c>
      <c r="F39" s="65">
        <f>'First year projections'!F68</f>
        <v>20</v>
      </c>
      <c r="G39" s="65">
        <f>'First year projections'!G68</f>
        <v>20</v>
      </c>
      <c r="H39" s="65">
        <f>'First year projections'!H68</f>
        <v>20</v>
      </c>
      <c r="I39" s="65">
        <f>'First year projections'!I68</f>
        <v>20</v>
      </c>
      <c r="J39" s="65">
        <f>'First year projections'!J68</f>
        <v>20</v>
      </c>
      <c r="K39" s="65">
        <f>'First year projections'!K68</f>
        <v>20</v>
      </c>
      <c r="L39" s="65">
        <f>'First year projections'!L68</f>
        <v>20</v>
      </c>
      <c r="M39" s="65">
        <f>'First year projections'!M68</f>
        <v>20</v>
      </c>
      <c r="N39" s="65">
        <f>'First year projections'!N68</f>
        <v>20</v>
      </c>
      <c r="O39" s="65">
        <f>'First year projections'!O68</f>
        <v>20</v>
      </c>
      <c r="P39" s="65">
        <f>'First year projections'!P68</f>
        <v>20</v>
      </c>
    </row>
    <row r="40" spans="1:16" x14ac:dyDescent="0.25">
      <c r="A40" s="64"/>
      <c r="B40" s="71" t="str">
        <f>'First year projections'!C69</f>
        <v>Contingency</v>
      </c>
      <c r="C40" s="64"/>
      <c r="D40" s="64"/>
      <c r="E40" s="65" t="e">
        <f>'First year projections'!E69</f>
        <v>#VALUE!</v>
      </c>
      <c r="F40" s="65" t="e">
        <f>'First year projections'!F69</f>
        <v>#VALUE!</v>
      </c>
      <c r="G40" s="65" t="e">
        <f>'First year projections'!G69</f>
        <v>#VALUE!</v>
      </c>
      <c r="H40" s="65" t="e">
        <f>'First year projections'!H69</f>
        <v>#VALUE!</v>
      </c>
      <c r="I40" s="65" t="e">
        <f>'First year projections'!I69</f>
        <v>#VALUE!</v>
      </c>
      <c r="J40" s="65" t="e">
        <f>'First year projections'!J69</f>
        <v>#VALUE!</v>
      </c>
      <c r="K40" s="65" t="e">
        <f>'First year projections'!K69</f>
        <v>#VALUE!</v>
      </c>
      <c r="L40" s="65" t="e">
        <f>'First year projections'!L69</f>
        <v>#VALUE!</v>
      </c>
      <c r="M40" s="65" t="e">
        <f>'First year projections'!M69</f>
        <v>#VALUE!</v>
      </c>
      <c r="N40" s="65" t="e">
        <f>'First year projections'!N69</f>
        <v>#VALUE!</v>
      </c>
      <c r="O40" s="65" t="e">
        <f>'First year projections'!O69</f>
        <v>#VALUE!</v>
      </c>
      <c r="P40" s="65" t="e">
        <f>'First year projections'!P69</f>
        <v>#VALUE!</v>
      </c>
    </row>
    <row r="41" spans="1:16" x14ac:dyDescent="0.25">
      <c r="A41" s="64"/>
      <c r="B41" s="68" t="s">
        <v>146</v>
      </c>
      <c r="C41" s="64"/>
      <c r="D41" s="64"/>
      <c r="E41" s="69" t="s">
        <v>147</v>
      </c>
      <c r="F41" s="69">
        <f>'First year projections'!F79</f>
        <v>0</v>
      </c>
      <c r="G41" s="69">
        <f>'First year projections'!G79</f>
        <v>0</v>
      </c>
      <c r="H41" s="69">
        <f>'First year projections'!H79</f>
        <v>0</v>
      </c>
      <c r="I41" s="69">
        <f>'First year projections'!I79</f>
        <v>0</v>
      </c>
      <c r="J41" s="69">
        <f>'First year projections'!J79</f>
        <v>0</v>
      </c>
      <c r="K41" s="69">
        <f>'First year projections'!K79</f>
        <v>0</v>
      </c>
      <c r="L41" s="69">
        <f>'First year projections'!L79</f>
        <v>0</v>
      </c>
      <c r="M41" s="69">
        <f>'First year projections'!M79</f>
        <v>0</v>
      </c>
      <c r="N41" s="69">
        <f>'First year projections'!N79</f>
        <v>0</v>
      </c>
      <c r="O41" s="69">
        <f>'First year projections'!O79</f>
        <v>0</v>
      </c>
      <c r="P41" s="69">
        <f>'First year projections'!P79</f>
        <v>0</v>
      </c>
    </row>
    <row r="42" spans="1:16" x14ac:dyDescent="0.25">
      <c r="A42" s="64" t="s">
        <v>148</v>
      </c>
      <c r="B42" s="68"/>
      <c r="C42" s="64"/>
      <c r="D42" s="64"/>
      <c r="E42" s="65" t="e">
        <f t="shared" ref="E42:P42" si="1">SUM(E17:E41)</f>
        <v>#VALUE!</v>
      </c>
      <c r="F42" s="65" t="e">
        <f t="shared" si="1"/>
        <v>#VALUE!</v>
      </c>
      <c r="G42" s="65" t="e">
        <f t="shared" si="1"/>
        <v>#VALUE!</v>
      </c>
      <c r="H42" s="65" t="e">
        <f t="shared" si="1"/>
        <v>#VALUE!</v>
      </c>
      <c r="I42" s="65" t="e">
        <f t="shared" si="1"/>
        <v>#VALUE!</v>
      </c>
      <c r="J42" s="65" t="e">
        <f t="shared" si="1"/>
        <v>#VALUE!</v>
      </c>
      <c r="K42" s="65" t="e">
        <f t="shared" si="1"/>
        <v>#VALUE!</v>
      </c>
      <c r="L42" s="65" t="e">
        <f t="shared" si="1"/>
        <v>#VALUE!</v>
      </c>
      <c r="M42" s="65" t="e">
        <f t="shared" si="1"/>
        <v>#VALUE!</v>
      </c>
      <c r="N42" s="65" t="e">
        <f t="shared" si="1"/>
        <v>#VALUE!</v>
      </c>
      <c r="O42" s="65" t="e">
        <f t="shared" si="1"/>
        <v>#VALUE!</v>
      </c>
      <c r="P42" s="65" t="e">
        <f t="shared" si="1"/>
        <v>#VALUE!</v>
      </c>
    </row>
    <row r="43" spans="1:16" x14ac:dyDescent="0.25">
      <c r="A43" s="64"/>
      <c r="B43" s="68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</row>
    <row r="44" spans="1:16" x14ac:dyDescent="0.25">
      <c r="A44" s="64" t="s">
        <v>149</v>
      </c>
      <c r="B44" s="68"/>
      <c r="C44" s="64"/>
      <c r="D44" s="64"/>
      <c r="E44" s="65" t="e">
        <f t="shared" ref="E44:P44" si="2">E14-E42</f>
        <v>#VALUE!</v>
      </c>
      <c r="F44" s="65" t="e">
        <f t="shared" si="2"/>
        <v>#VALUE!</v>
      </c>
      <c r="G44" s="65" t="e">
        <f t="shared" si="2"/>
        <v>#VALUE!</v>
      </c>
      <c r="H44" s="65" t="e">
        <f t="shared" si="2"/>
        <v>#VALUE!</v>
      </c>
      <c r="I44" s="65" t="e">
        <f t="shared" si="2"/>
        <v>#VALUE!</v>
      </c>
      <c r="J44" s="65" t="e">
        <f t="shared" si="2"/>
        <v>#VALUE!</v>
      </c>
      <c r="K44" s="65" t="e">
        <f t="shared" si="2"/>
        <v>#VALUE!</v>
      </c>
      <c r="L44" s="65" t="e">
        <f t="shared" si="2"/>
        <v>#VALUE!</v>
      </c>
      <c r="M44" s="65" t="e">
        <f t="shared" si="2"/>
        <v>#VALUE!</v>
      </c>
      <c r="N44" s="65" t="e">
        <f t="shared" si="2"/>
        <v>#VALUE!</v>
      </c>
      <c r="O44" s="65" t="e">
        <f t="shared" si="2"/>
        <v>#VALUE!</v>
      </c>
      <c r="P44" s="65" t="e">
        <f t="shared" si="2"/>
        <v>#VALUE!</v>
      </c>
    </row>
    <row r="45" spans="1:16" x14ac:dyDescent="0.25">
      <c r="A45" s="64"/>
      <c r="B45" s="68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  <row r="46" spans="1:16" x14ac:dyDescent="0.25">
      <c r="A46" s="64" t="s">
        <v>150</v>
      </c>
      <c r="B46" s="68"/>
      <c r="C46" s="64"/>
      <c r="D46" s="64"/>
      <c r="E46" s="65" t="e">
        <f>E44</f>
        <v>#VALUE!</v>
      </c>
      <c r="F46" s="65" t="e">
        <f>E46+F44</f>
        <v>#VALUE!</v>
      </c>
      <c r="G46" s="65" t="e">
        <f t="shared" ref="G46:P46" si="3">F46+G44</f>
        <v>#VALUE!</v>
      </c>
      <c r="H46" s="65" t="e">
        <f t="shared" si="3"/>
        <v>#VALUE!</v>
      </c>
      <c r="I46" s="65" t="e">
        <f t="shared" si="3"/>
        <v>#VALUE!</v>
      </c>
      <c r="J46" s="65" t="e">
        <f t="shared" si="3"/>
        <v>#VALUE!</v>
      </c>
      <c r="K46" s="65" t="e">
        <f t="shared" si="3"/>
        <v>#VALUE!</v>
      </c>
      <c r="L46" s="65" t="e">
        <f t="shared" si="3"/>
        <v>#VALUE!</v>
      </c>
      <c r="M46" s="65" t="e">
        <f t="shared" si="3"/>
        <v>#VALUE!</v>
      </c>
      <c r="N46" s="65" t="e">
        <f t="shared" si="3"/>
        <v>#VALUE!</v>
      </c>
      <c r="O46" s="65" t="e">
        <f t="shared" si="3"/>
        <v>#VALUE!</v>
      </c>
      <c r="P46" s="65" t="e">
        <f t="shared" si="3"/>
        <v>#VALUE!</v>
      </c>
    </row>
    <row r="47" spans="1:16" x14ac:dyDescent="0.2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x14ac:dyDescent="0.25">
      <c r="A48" s="64" t="s">
        <v>151</v>
      </c>
      <c r="B48" s="64"/>
      <c r="C48" s="64"/>
      <c r="D48" s="64"/>
      <c r="E48" s="65">
        <f>'First year projections'!E75</f>
        <v>0</v>
      </c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A49" s="64" t="s">
        <v>152</v>
      </c>
      <c r="B49" s="64"/>
      <c r="C49" s="64"/>
      <c r="D49" s="64"/>
      <c r="E49" s="69">
        <f>E48</f>
        <v>0</v>
      </c>
      <c r="F49" s="69" t="e">
        <f>E52</f>
        <v>#VALUE!</v>
      </c>
      <c r="G49" s="69" t="e">
        <f t="shared" ref="G49:P49" si="4">F52</f>
        <v>#VALUE!</v>
      </c>
      <c r="H49" s="69" t="e">
        <f t="shared" si="4"/>
        <v>#VALUE!</v>
      </c>
      <c r="I49" s="69" t="e">
        <f t="shared" si="4"/>
        <v>#VALUE!</v>
      </c>
      <c r="J49" s="69" t="e">
        <f t="shared" si="4"/>
        <v>#VALUE!</v>
      </c>
      <c r="K49" s="69" t="e">
        <f t="shared" si="4"/>
        <v>#VALUE!</v>
      </c>
      <c r="L49" s="69" t="e">
        <f t="shared" si="4"/>
        <v>#VALUE!</v>
      </c>
      <c r="M49" s="69" t="e">
        <f t="shared" si="4"/>
        <v>#VALUE!</v>
      </c>
      <c r="N49" s="69" t="e">
        <f t="shared" si="4"/>
        <v>#VALUE!</v>
      </c>
      <c r="O49" s="69" t="e">
        <f t="shared" si="4"/>
        <v>#VALUE!</v>
      </c>
      <c r="P49" s="69" t="e">
        <f t="shared" si="4"/>
        <v>#VALUE!</v>
      </c>
    </row>
    <row r="50" spans="1:16" x14ac:dyDescent="0.25">
      <c r="A50" s="64"/>
      <c r="B50" s="64" t="s">
        <v>153</v>
      </c>
      <c r="C50" s="64"/>
      <c r="D50" s="64"/>
      <c r="E50" s="65" t="e">
        <f t="shared" ref="E50:P50" si="5">E14</f>
        <v>#VALUE!</v>
      </c>
      <c r="F50" s="65" t="e">
        <f t="shared" si="5"/>
        <v>#VALUE!</v>
      </c>
      <c r="G50" s="65" t="e">
        <f t="shared" si="5"/>
        <v>#VALUE!</v>
      </c>
      <c r="H50" s="65" t="e">
        <f t="shared" si="5"/>
        <v>#VALUE!</v>
      </c>
      <c r="I50" s="65" t="e">
        <f t="shared" si="5"/>
        <v>#VALUE!</v>
      </c>
      <c r="J50" s="65" t="e">
        <f t="shared" si="5"/>
        <v>#VALUE!</v>
      </c>
      <c r="K50" s="65" t="e">
        <f t="shared" si="5"/>
        <v>#VALUE!</v>
      </c>
      <c r="L50" s="65" t="e">
        <f t="shared" si="5"/>
        <v>#VALUE!</v>
      </c>
      <c r="M50" s="65" t="e">
        <f t="shared" si="5"/>
        <v>#VALUE!</v>
      </c>
      <c r="N50" s="65" t="e">
        <f t="shared" si="5"/>
        <v>#VALUE!</v>
      </c>
      <c r="O50" s="65" t="e">
        <f t="shared" si="5"/>
        <v>#VALUE!</v>
      </c>
      <c r="P50" s="65" t="e">
        <f t="shared" si="5"/>
        <v>#VALUE!</v>
      </c>
    </row>
    <row r="51" spans="1:16" x14ac:dyDescent="0.25">
      <c r="A51" s="64"/>
      <c r="B51" s="64" t="s">
        <v>154</v>
      </c>
      <c r="C51" s="64"/>
      <c r="D51" s="64"/>
      <c r="E51" s="69" t="e">
        <f>E42</f>
        <v>#VALUE!</v>
      </c>
      <c r="F51" s="69" t="e">
        <f t="shared" ref="F51:P51" si="6">F42</f>
        <v>#VALUE!</v>
      </c>
      <c r="G51" s="69" t="e">
        <f t="shared" si="6"/>
        <v>#VALUE!</v>
      </c>
      <c r="H51" s="69" t="e">
        <f t="shared" si="6"/>
        <v>#VALUE!</v>
      </c>
      <c r="I51" s="69" t="e">
        <f t="shared" si="6"/>
        <v>#VALUE!</v>
      </c>
      <c r="J51" s="69" t="e">
        <f t="shared" si="6"/>
        <v>#VALUE!</v>
      </c>
      <c r="K51" s="69" t="e">
        <f t="shared" si="6"/>
        <v>#VALUE!</v>
      </c>
      <c r="L51" s="69" t="e">
        <f t="shared" si="6"/>
        <v>#VALUE!</v>
      </c>
      <c r="M51" s="69" t="e">
        <f t="shared" si="6"/>
        <v>#VALUE!</v>
      </c>
      <c r="N51" s="69" t="e">
        <f t="shared" si="6"/>
        <v>#VALUE!</v>
      </c>
      <c r="O51" s="69" t="e">
        <f t="shared" si="6"/>
        <v>#VALUE!</v>
      </c>
      <c r="P51" s="69" t="e">
        <f t="shared" si="6"/>
        <v>#VALUE!</v>
      </c>
    </row>
    <row r="52" spans="1:16" x14ac:dyDescent="0.25">
      <c r="A52" s="64" t="s">
        <v>155</v>
      </c>
      <c r="B52" s="64"/>
      <c r="C52" s="64"/>
      <c r="D52" s="64"/>
      <c r="E52" s="65" t="e">
        <f>E49+E50-E51</f>
        <v>#VALUE!</v>
      </c>
      <c r="F52" s="65" t="e">
        <f t="shared" ref="F52:P52" si="7">F49+F50-F51</f>
        <v>#VALUE!</v>
      </c>
      <c r="G52" s="65" t="e">
        <f t="shared" si="7"/>
        <v>#VALUE!</v>
      </c>
      <c r="H52" s="65" t="e">
        <f t="shared" si="7"/>
        <v>#VALUE!</v>
      </c>
      <c r="I52" s="65" t="e">
        <f t="shared" si="7"/>
        <v>#VALUE!</v>
      </c>
      <c r="J52" s="65" t="e">
        <f t="shared" si="7"/>
        <v>#VALUE!</v>
      </c>
      <c r="K52" s="65" t="e">
        <f t="shared" si="7"/>
        <v>#VALUE!</v>
      </c>
      <c r="L52" s="65" t="e">
        <f t="shared" si="7"/>
        <v>#VALUE!</v>
      </c>
      <c r="M52" s="65" t="e">
        <f t="shared" si="7"/>
        <v>#VALUE!</v>
      </c>
      <c r="N52" s="65" t="e">
        <f t="shared" si="7"/>
        <v>#VALUE!</v>
      </c>
      <c r="O52" s="65" t="e">
        <f t="shared" si="7"/>
        <v>#VALUE!</v>
      </c>
      <c r="P52" s="65" t="e">
        <f t="shared" si="7"/>
        <v>#VALUE!</v>
      </c>
    </row>
    <row r="53" spans="1:16" x14ac:dyDescent="0.2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5" spans="1:16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1:16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85F07C5E7424EAC71B4F2BC9C0751" ma:contentTypeVersion="14" ma:contentTypeDescription="Create a new document." ma:contentTypeScope="" ma:versionID="6e1e52499fb29aaca7ec3e6494c74049">
  <xsd:schema xmlns:xsd="http://www.w3.org/2001/XMLSchema" xmlns:xs="http://www.w3.org/2001/XMLSchema" xmlns:p="http://schemas.microsoft.com/office/2006/metadata/properties" xmlns:ns2="1f8e4b2d-a33a-447b-8199-36562b022dbe" targetNamespace="http://schemas.microsoft.com/office/2006/metadata/properties" ma:root="true" ma:fieldsID="02cd58dc2df46f3afac621a3e7846412" ns2:_="">
    <xsd:import namespace="1f8e4b2d-a33a-447b-8199-36562b022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8e4b2d-a33a-447b-8199-36562b022d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DD2C87-04FD-4E91-8B76-7E6B95B5CC46}"/>
</file>

<file path=customXml/itemProps2.xml><?xml version="1.0" encoding="utf-8"?>
<ds:datastoreItem xmlns:ds="http://schemas.openxmlformats.org/officeDocument/2006/customXml" ds:itemID="{BC798262-9E33-4C9C-8034-AF7AE393CECB}"/>
</file>

<file path=customXml/itemProps3.xml><?xml version="1.0" encoding="utf-8"?>
<ds:datastoreItem xmlns:ds="http://schemas.openxmlformats.org/officeDocument/2006/customXml" ds:itemID="{BBA87624-3A50-41C0-85F1-56C976A232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Source and Use</vt:lpstr>
      <vt:lpstr>First year projections</vt:lpstr>
      <vt:lpstr>3 Year Projection</vt:lpstr>
      <vt:lpstr>Loan 1</vt:lpstr>
      <vt:lpstr>STOP</vt:lpstr>
      <vt:lpstr>Hidden Loan 1</vt:lpstr>
      <vt:lpstr>Depreciation</vt:lpstr>
      <vt:lpstr>Income Statement</vt:lpstr>
      <vt:lpstr>Cash Flow Statement</vt:lpstr>
      <vt:lpstr>Closing Balance Sheet</vt:lpstr>
      <vt:lpstr>Ratios</vt:lpstr>
      <vt:lpstr>Breakeven Analysis</vt:lpstr>
      <vt:lpstr>'3 Year Projection'!Print_Area</vt:lpstr>
      <vt:lpstr>'First year projections'!Print_Area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</dc:creator>
  <cp:keywords/>
  <dc:description/>
  <cp:lastModifiedBy>Jennifer L Dobransky</cp:lastModifiedBy>
  <cp:revision/>
  <dcterms:created xsi:type="dcterms:W3CDTF">2015-03-17T17:47:41Z</dcterms:created>
  <dcterms:modified xsi:type="dcterms:W3CDTF">2025-02-13T12:14:25Z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15bfac-16e8-437b-8cf5-ff583d3d1ba7_Enabled">
    <vt:lpwstr>true</vt:lpwstr>
  </property>
  <property fmtid="{D5CDD505-2E9C-101B-9397-08002B2CF9AE}" pid="3" name="MSIP_Label_e415bfac-16e8-437b-8cf5-ff583d3d1ba7_SetDate">
    <vt:lpwstr>2024-02-01T23:39:18Z</vt:lpwstr>
  </property>
  <property fmtid="{D5CDD505-2E9C-101B-9397-08002B2CF9AE}" pid="4" name="MSIP_Label_e415bfac-16e8-437b-8cf5-ff583d3d1ba7_Method">
    <vt:lpwstr>Standard</vt:lpwstr>
  </property>
  <property fmtid="{D5CDD505-2E9C-101B-9397-08002B2CF9AE}" pid="5" name="MSIP_Label_e415bfac-16e8-437b-8cf5-ff583d3d1ba7_Name">
    <vt:lpwstr>defa4170-0d19-0005-0004-bc88714345d2</vt:lpwstr>
  </property>
  <property fmtid="{D5CDD505-2E9C-101B-9397-08002B2CF9AE}" pid="6" name="MSIP_Label_e415bfac-16e8-437b-8cf5-ff583d3d1ba7_SiteId">
    <vt:lpwstr>15e17e30-e4d3-4b6f-8245-ebebf35b53cd</vt:lpwstr>
  </property>
  <property fmtid="{D5CDD505-2E9C-101B-9397-08002B2CF9AE}" pid="7" name="MSIP_Label_e415bfac-16e8-437b-8cf5-ff583d3d1ba7_ActionId">
    <vt:lpwstr>8627997c-896d-4156-9a11-3852d6426633</vt:lpwstr>
  </property>
  <property fmtid="{D5CDD505-2E9C-101B-9397-08002B2CF9AE}" pid="8" name="MSIP_Label_e415bfac-16e8-437b-8cf5-ff583d3d1ba7_ContentBits">
    <vt:lpwstr>0</vt:lpwstr>
  </property>
  <property fmtid="{D5CDD505-2E9C-101B-9397-08002B2CF9AE}" pid="9" name="ContentTypeId">
    <vt:lpwstr>0x010100E6A85F07C5E7424EAC71B4F2BC9C0751</vt:lpwstr>
  </property>
</Properties>
</file>